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n\Documents\Board\2016\04-2016\"/>
    </mc:Choice>
  </mc:AlternateContent>
  <bookViews>
    <workbookView xWindow="0" yWindow="-528" windowWidth="11256" windowHeight="12456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Sheet1!$A$1:$G$70</definedName>
  </definedNames>
  <calcPr calcId="152511"/>
</workbook>
</file>

<file path=xl/calcChain.xml><?xml version="1.0" encoding="utf-8"?>
<calcChain xmlns="http://schemas.openxmlformats.org/spreadsheetml/2006/main">
  <c r="E53" i="1" l="1"/>
  <c r="F66" i="1" l="1"/>
  <c r="F53" i="1"/>
  <c r="A66" i="1"/>
  <c r="E66" i="1"/>
  <c r="E44" i="1"/>
  <c r="E26" i="1"/>
  <c r="E17" i="1"/>
  <c r="F44" i="1"/>
  <c r="F26" i="1"/>
  <c r="F17" i="1"/>
  <c r="B53" i="1"/>
  <c r="A53" i="1"/>
  <c r="G48" i="1"/>
  <c r="G49" i="1"/>
  <c r="G50" i="1"/>
  <c r="G51" i="1"/>
  <c r="G52" i="1"/>
  <c r="G47" i="1"/>
  <c r="C48" i="1"/>
  <c r="C49" i="1"/>
  <c r="C50" i="1"/>
  <c r="C51" i="1"/>
  <c r="C52" i="1"/>
  <c r="C47" i="1"/>
  <c r="B17" i="1"/>
  <c r="B26" i="1"/>
  <c r="B44" i="1"/>
  <c r="B66" i="1"/>
  <c r="A44" i="1"/>
  <c r="G58" i="1"/>
  <c r="G59" i="1"/>
  <c r="G60" i="1"/>
  <c r="G61" i="1"/>
  <c r="G62" i="1"/>
  <c r="G64" i="1"/>
  <c r="G65" i="1"/>
  <c r="G56" i="1"/>
  <c r="G33" i="1"/>
  <c r="G34" i="1"/>
  <c r="G35" i="1"/>
  <c r="G37" i="1"/>
  <c r="G39" i="1"/>
  <c r="G41" i="1"/>
  <c r="G42" i="1"/>
  <c r="G43" i="1"/>
  <c r="G32" i="1"/>
  <c r="G20" i="1"/>
  <c r="G10" i="1"/>
  <c r="G12" i="1"/>
  <c r="G14" i="1"/>
  <c r="G15" i="1"/>
  <c r="G9" i="1"/>
  <c r="C36" i="1"/>
  <c r="G57" i="1"/>
  <c r="G63" i="1"/>
  <c r="C10" i="1"/>
  <c r="C11" i="1"/>
  <c r="C12" i="1"/>
  <c r="C13" i="1"/>
  <c r="C14" i="1"/>
  <c r="C15" i="1"/>
  <c r="G36" i="1"/>
  <c r="G38" i="1"/>
  <c r="G40" i="1"/>
  <c r="G21" i="1"/>
  <c r="G22" i="1"/>
  <c r="G11" i="1"/>
  <c r="G13" i="1"/>
  <c r="C57" i="1"/>
  <c r="C58" i="1"/>
  <c r="C59" i="1"/>
  <c r="C60" i="1"/>
  <c r="C61" i="1"/>
  <c r="C62" i="1"/>
  <c r="C63" i="1"/>
  <c r="C64" i="1"/>
  <c r="C65" i="1"/>
  <c r="C56" i="1"/>
  <c r="C33" i="1"/>
  <c r="C34" i="1"/>
  <c r="C35" i="1"/>
  <c r="C37" i="1"/>
  <c r="C38" i="1"/>
  <c r="C39" i="1"/>
  <c r="C40" i="1"/>
  <c r="C41" i="1"/>
  <c r="C42" i="1"/>
  <c r="C43" i="1"/>
  <c r="C32" i="1"/>
  <c r="C21" i="1"/>
  <c r="C22" i="1"/>
  <c r="C20" i="1"/>
  <c r="A26" i="1"/>
  <c r="A17" i="1"/>
  <c r="C9" i="1"/>
  <c r="G26" i="1" l="1"/>
  <c r="G66" i="1"/>
  <c r="E67" i="1"/>
  <c r="E28" i="1"/>
  <c r="A67" i="1"/>
  <c r="A28" i="1"/>
  <c r="C66" i="1"/>
  <c r="B67" i="1"/>
  <c r="C53" i="1"/>
  <c r="C44" i="1"/>
  <c r="C26" i="1"/>
  <c r="B28" i="1"/>
  <c r="C17" i="1"/>
  <c r="G53" i="1"/>
  <c r="F67" i="1"/>
  <c r="G44" i="1"/>
  <c r="F28" i="1"/>
  <c r="G17" i="1"/>
  <c r="G28" i="1" l="1"/>
  <c r="A70" i="1"/>
  <c r="G67" i="1"/>
  <c r="C67" i="1"/>
  <c r="C28" i="1"/>
  <c r="B70" i="1"/>
  <c r="F70" i="1"/>
  <c r="G70" i="1" l="1"/>
  <c r="C70" i="1"/>
</calcChain>
</file>

<file path=xl/comments1.xml><?xml version="1.0" encoding="utf-8"?>
<comments xmlns="http://schemas.openxmlformats.org/spreadsheetml/2006/main">
  <authors>
    <author>Kelcy Boettcher</author>
    <author>Kelcy M. Boettcher</author>
  </authors>
  <commentList>
    <comment ref="A14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15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$100 Thrivent
</t>
        </r>
      </text>
    </comment>
    <comment ref="E49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PF contribution from 2014 calendar net ($2920)</t>
        </r>
      </text>
    </comment>
  </commentList>
</comments>
</file>

<file path=xl/sharedStrings.xml><?xml version="1.0" encoding="utf-8"?>
<sst xmlns="http://schemas.openxmlformats.org/spreadsheetml/2006/main" count="62" uniqueCount="48">
  <si>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</si>
  <si>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</si>
  <si>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</si>
  <si>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</si>
  <si>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</si>
  <si>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</si>
  <si>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</si>
  <si>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</si>
  <si>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</si>
  <si>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</si>
  <si>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</si>
  <si>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</si>
  <si>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</si>
  <si>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</si>
  <si>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</si>
  <si>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</si>
  <si>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</si>
  <si>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</si>
  <si>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Restoration revenue</t>
  </si>
  <si>
    <t>other grant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</si>
  <si>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</si>
  <si>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</si>
  <si>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</si>
  <si>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</si>
  <si>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</si>
  <si>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</si>
  <si>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</si>
  <si>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</si>
  <si>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</si>
  <si>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</si>
  <si>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</si>
  <si>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</si>
  <si>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</si>
  <si>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</si>
  <si>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HRP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</si>
  <si>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</si>
  <si>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</si>
  <si>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</si>
  <si>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</si>
  <si>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</si>
  <si>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</si>
  <si>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</si>
  <si>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</si>
  <si>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</si>
  <si>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</si>
  <si>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Other Grants</t>
  </si>
  <si>
    <t>Education</t>
  </si>
  <si>
    <t>Program Services: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</si>
</sst>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4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54">
    <xf numFmtId="0" fontId="0" fillId="0" borderId="0" xfId="0"/>
    <xf numFmtId="0" fontId="3" fillId="0" borderId="1" xfId="0" applyFont="1" applyFill="1" applyBorder="1" applyAlignment="1">
      <alignment horizontal="center"/>
    </xf>
    <xf numFmtId="0" fontId="0" fillId="0" borderId="2" xfId="0" applyFill="1" applyBorder="1"/>
    <xf numFmtId="3" fontId="4" fillId="0" borderId="2" xfId="1" applyNumberFormat="1" applyFont="1" applyFill="1" applyBorder="1"/>
    <xf numFmtId="3" fontId="5" fillId="0" borderId="1" xfId="1" applyNumberFormat="1" applyFont="1" applyFill="1" applyBorder="1"/>
    <xf numFmtId="3" fontId="5" fillId="0" borderId="2" xfId="1" applyNumberFormat="1" applyFont="1" applyFill="1" applyBorder="1"/>
    <xf numFmtId="166" fontId="4" fillId="0" borderId="2" xfId="1" applyNumberFormat="1" applyFont="1" applyFill="1" applyBorder="1"/>
    <xf numFmtId="167" fontId="6" fillId="0" borderId="2" xfId="2" applyNumberFormat="1" applyFont="1" applyFill="1" applyBorder="1"/>
    <xf numFmtId="3" fontId="7" fillId="0" borderId="2" xfId="1" applyNumberFormat="1" applyFont="1" applyFill="1" applyBorder="1"/>
    <xf numFmtId="3" fontId="5" fillId="0" borderId="3" xfId="0" applyNumberFormat="1" applyFont="1" applyFill="1" applyBorder="1"/>
    <xf numFmtId="0" fontId="0" fillId="0" borderId="0" xfId="0" applyFill="1"/>
    <xf numFmtId="164" fontId="2" fillId="0" borderId="4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0" fillId="0" borderId="6" xfId="0" applyFill="1" applyBorder="1"/>
    <xf numFmtId="0" fontId="0" fillId="0" borderId="0" xfId="0" applyFill="1" applyBorder="1"/>
    <xf numFmtId="0" fontId="0" fillId="0" borderId="5" xfId="0" applyFill="1" applyBorder="1"/>
    <xf numFmtId="165" fontId="3" fillId="0" borderId="6" xfId="0" applyNumberFormat="1" applyFont="1" applyFill="1" applyBorder="1" applyAlignment="1">
      <alignment horizontal="center"/>
    </xf>
    <xf numFmtId="0" fontId="0" fillId="0" borderId="7" xfId="0" applyFill="1" applyBorder="1"/>
    <xf numFmtId="3" fontId="4" fillId="0" borderId="0" xfId="1" applyNumberFormat="1" applyFont="1" applyFill="1" applyBorder="1"/>
    <xf numFmtId="3" fontId="4" fillId="0" borderId="5" xfId="1" applyNumberFormat="1" applyFont="1" applyFill="1" applyBorder="1"/>
    <xf numFmtId="165" fontId="4" fillId="0" borderId="6" xfId="0" applyNumberFormat="1" applyFont="1" applyFill="1" applyBorder="1" applyAlignment="1">
      <alignment horizontal="center"/>
    </xf>
    <xf numFmtId="3" fontId="0" fillId="0" borderId="0" xfId="0" applyNumberFormat="1" applyFill="1"/>
    <xf numFmtId="165" fontId="0" fillId="0" borderId="6" xfId="0" applyNumberFormat="1" applyFill="1" applyBorder="1" applyAlignment="1">
      <alignment horizontal="center"/>
    </xf>
    <xf numFmtId="3" fontId="5" fillId="0" borderId="8" xfId="1" applyNumberFormat="1" applyFont="1" applyFill="1" applyBorder="1"/>
    <xf numFmtId="3" fontId="5" fillId="0" borderId="9" xfId="1" applyNumberFormat="1" applyFont="1" applyFill="1" applyBorder="1"/>
    <xf numFmtId="165" fontId="5" fillId="0" borderId="10" xfId="0" applyNumberFormat="1" applyFont="1" applyFill="1" applyBorder="1" applyAlignment="1">
      <alignment horizontal="center"/>
    </xf>
    <xf numFmtId="3" fontId="5" fillId="0" borderId="0" xfId="1" applyNumberFormat="1" applyFont="1" applyFill="1" applyBorder="1"/>
    <xf numFmtId="3" fontId="5" fillId="0" borderId="5" xfId="1" applyNumberFormat="1" applyFont="1" applyFill="1" applyBorder="1"/>
    <xf numFmtId="165" fontId="5" fillId="0" borderId="6" xfId="0" applyNumberFormat="1" applyFont="1" applyFill="1" applyBorder="1" applyAlignment="1">
      <alignment horizontal="center"/>
    </xf>
    <xf numFmtId="166" fontId="4" fillId="0" borderId="0" xfId="1" applyNumberFormat="1" applyFont="1" applyFill="1" applyBorder="1"/>
    <xf numFmtId="166" fontId="4" fillId="0" borderId="5" xfId="1" applyNumberFormat="1" applyFont="1" applyFill="1" applyBorder="1"/>
    <xf numFmtId="3" fontId="4" fillId="0" borderId="11" xfId="1" applyNumberFormat="1" applyFont="1" applyFill="1" applyBorder="1"/>
    <xf numFmtId="167" fontId="6" fillId="0" borderId="0" xfId="2" applyNumberFormat="1" applyFont="1" applyFill="1" applyBorder="1"/>
    <xf numFmtId="167" fontId="6" fillId="0" borderId="5" xfId="2" applyNumberFormat="1" applyFont="1" applyFill="1" applyBorder="1"/>
    <xf numFmtId="165" fontId="5" fillId="0" borderId="10" xfId="0" applyNumberFormat="1" applyFont="1" applyFill="1" applyBorder="1" applyAlignment="1" applyProtection="1">
      <alignment horizontal="center"/>
    </xf>
    <xf numFmtId="165" fontId="3" fillId="0" borderId="6" xfId="0" applyNumberFormat="1" applyFont="1" applyFill="1" applyBorder="1" applyAlignment="1" applyProtection="1">
      <alignment horizontal="center"/>
    </xf>
    <xf numFmtId="165" fontId="13" fillId="0" borderId="6" xfId="0" applyNumberFormat="1" applyFont="1" applyFill="1" applyBorder="1" applyAlignment="1">
      <alignment horizontal="left"/>
    </xf>
    <xf numFmtId="0" fontId="0" fillId="0" borderId="6" xfId="0" applyFill="1" applyBorder="1" applyAlignment="1">
      <alignment horizontal="center"/>
    </xf>
    <xf numFmtId="3" fontId="7" fillId="0" borderId="0" xfId="1" applyNumberFormat="1" applyFont="1" applyFill="1" applyBorder="1"/>
    <xf numFmtId="3" fontId="7" fillId="0" borderId="5" xfId="1" applyNumberFormat="1" applyFont="1" applyFill="1" applyBorder="1"/>
    <xf numFmtId="165" fontId="13" fillId="0" borderId="6" xfId="0" applyNumberFormat="1" applyFont="1" applyFill="1" applyBorder="1" applyAlignment="1">
      <alignment horizontal="center"/>
    </xf>
    <xf numFmtId="165" fontId="0" fillId="0" borderId="6" xfId="0" applyNumberFormat="1" applyFont="1" applyFill="1" applyBorder="1" applyAlignment="1">
      <alignment horizontal="center"/>
    </xf>
    <xf numFmtId="165" fontId="0" fillId="0" borderId="6" xfId="0" applyNumberFormat="1" applyFill="1" applyBorder="1" applyAlignment="1" applyProtection="1">
      <alignment horizontal="center"/>
    </xf>
    <xf numFmtId="3" fontId="5" fillId="0" borderId="12" xfId="0" applyNumberFormat="1" applyFont="1" applyFill="1" applyBorder="1"/>
    <xf numFmtId="3" fontId="5" fillId="0" borderId="13" xfId="0" applyNumberFormat="1" applyFont="1" applyFill="1" applyBorder="1"/>
    <xf numFmtId="165" fontId="5" fillId="0" borderId="4" xfId="0" applyNumberFormat="1" applyFont="1" applyFill="1" applyBorder="1" applyAlignment="1" applyProtection="1">
      <alignment horizontal="center"/>
    </xf>
    <xf numFmtId="0" fontId="3" fillId="0" borderId="7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17" fontId="0" fillId="0" borderId="0" xfId="0" applyNumberFormat="1" applyFill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L71"/>
  <sheetViews>
    <sheetView tabSelected="1" topLeftCell="A43" zoomScaleNormal="100" workbookViewId="0">
      <selection activeCell="E71" sqref="E71"/>
    </sheetView>
  </sheetViews>
  <sheetFormatPr defaultColWidth="9.109375" defaultRowHeight="14.4" x14ac:dyDescent="0.3"/>
  <cols>
    <col min="1" max="3" width="12.6640625" style="10" customWidth="1"/>
    <col min="4" max="4" width="31.6640625" style="10" customWidth="1"/>
    <col min="5" max="7" width="12.6640625" style="10" customWidth="1"/>
    <col min="8" max="9" width="9.109375" style="10"/>
    <col min="10" max="10" width="10.5546875" style="10" bestFit="1" customWidth="1"/>
    <col min="11" max="16384" width="9.109375" style="10"/>
  </cols>
  <sheetData>
    <row r="1" spans="1:12" x14ac:dyDescent="0.3">
      <c r="A1" s="52" t="s">
        <v>0</v>
      </c>
      <c r="B1" s="52"/>
      <c r="C1" s="52"/>
      <c r="D1" s="52"/>
      <c r="E1" s="52"/>
      <c r="F1" s="52"/>
      <c r="G1" s="52"/>
    </row>
    <row r="2" spans="1:12" x14ac:dyDescent="0.3">
      <c r="A2" s="52" t="s">
        <v>1</v>
      </c>
      <c r="B2" s="52"/>
      <c r="C2" s="52"/>
      <c r="D2" s="52"/>
      <c r="E2" s="52"/>
      <c r="F2" s="52"/>
      <c r="G2" s="52"/>
    </row>
    <row r="3" spans="1:12" x14ac:dyDescent="0.3">
      <c r="A3" s="53">
        <v>42490</v>
      </c>
      <c r="B3" s="53"/>
      <c r="C3" s="53"/>
      <c r="D3" s="53"/>
      <c r="E3" s="53"/>
      <c r="F3" s="53"/>
      <c r="G3" s="53"/>
    </row>
    <row r="6" spans="1:12" x14ac:dyDescent="0.3">
      <c r="A6" s="48" t="s">
        <v>2</v>
      </c>
      <c r="B6" s="49"/>
      <c r="C6" s="50"/>
      <c r="D6" s="11">
        <v>42461</v>
      </c>
      <c r="E6" s="51" t="s">
        <v>3</v>
      </c>
      <c r="F6" s="49"/>
      <c r="G6" s="50"/>
    </row>
    <row r="7" spans="1:12" x14ac:dyDescent="0.3">
      <c r="A7" s="1" t="s">
        <v>4</v>
      </c>
      <c r="B7" s="12" t="s">
        <v>5</v>
      </c>
      <c r="C7" s="13" t="s">
        <v>6</v>
      </c>
      <c r="D7" s="14"/>
      <c r="E7" s="47" t="s">
        <v>4</v>
      </c>
      <c r="F7" s="12" t="s">
        <v>5</v>
      </c>
      <c r="G7" s="13" t="s">
        <v>6</v>
      </c>
    </row>
    <row r="8" spans="1:12" x14ac:dyDescent="0.3">
      <c r="A8" s="2"/>
      <c r="B8" s="15"/>
      <c r="C8" s="16"/>
      <c r="D8" s="17" t="s">
        <v>7</v>
      </c>
      <c r="E8" s="18"/>
      <c r="F8" s="15"/>
      <c r="G8" s="16"/>
    </row>
    <row r="9" spans="1:12" x14ac:dyDescent="0.3">
      <c r="A9" s="3">
        <v>16603.650000000001</v>
      </c>
      <c r="B9" s="19">
        <v>135000</v>
      </c>
      <c r="C9" s="20">
        <f t="shared" ref="C9:C15" si="0">A9-B9</f>
        <v>-118396.35</v>
      </c>
      <c r="D9" s="21" t="s">
        <v>15</v>
      </c>
      <c r="E9" s="3">
        <v>115917</v>
      </c>
      <c r="F9" s="19">
        <v>161250</v>
      </c>
      <c r="G9" s="20">
        <f t="shared" ref="G9:G15" si="1">E9-F9</f>
        <v>-45333</v>
      </c>
      <c r="H9" s="22"/>
    </row>
    <row r="10" spans="1:12" x14ac:dyDescent="0.3">
      <c r="A10" s="3">
        <v>990</v>
      </c>
      <c r="B10" s="19">
        <v>300</v>
      </c>
      <c r="C10" s="20">
        <f t="shared" si="0"/>
        <v>690</v>
      </c>
      <c r="D10" s="21" t="s">
        <v>16</v>
      </c>
      <c r="E10" s="3">
        <v>5270</v>
      </c>
      <c r="F10" s="19">
        <v>3600</v>
      </c>
      <c r="G10" s="20">
        <f t="shared" si="1"/>
        <v>1670</v>
      </c>
      <c r="H10" s="22"/>
    </row>
    <row r="11" spans="1:12" x14ac:dyDescent="0.3">
      <c r="A11" s="3">
        <v>100</v>
      </c>
      <c r="B11" s="19">
        <v>100</v>
      </c>
      <c r="C11" s="20">
        <f t="shared" si="0"/>
        <v>0</v>
      </c>
      <c r="D11" s="21" t="s">
        <v>44</v>
      </c>
      <c r="E11" s="3">
        <v>885</v>
      </c>
      <c r="F11" s="19">
        <v>1450</v>
      </c>
      <c r="G11" s="20">
        <f t="shared" si="1"/>
        <v>-565</v>
      </c>
      <c r="H11" s="22"/>
    </row>
    <row r="12" spans="1:12" x14ac:dyDescent="0.3">
      <c r="A12" s="3"/>
      <c r="B12" s="19">
        <v>0</v>
      </c>
      <c r="C12" s="20">
        <f t="shared" si="0"/>
        <v>0</v>
      </c>
      <c r="D12" s="21" t="s">
        <v>17</v>
      </c>
      <c r="E12" s="3">
        <v>6000</v>
      </c>
      <c r="F12" s="19">
        <v>6000</v>
      </c>
      <c r="G12" s="20">
        <f t="shared" si="1"/>
        <v>0</v>
      </c>
      <c r="H12" s="22"/>
      <c r="L12" s="22"/>
    </row>
    <row r="13" spans="1:12" x14ac:dyDescent="0.3">
      <c r="A13" s="3">
        <v>2600</v>
      </c>
      <c r="B13" s="19">
        <v>5500</v>
      </c>
      <c r="C13" s="20">
        <f t="shared" si="0"/>
        <v>-2900</v>
      </c>
      <c r="D13" s="21" t="s">
        <v>18</v>
      </c>
      <c r="E13" s="3">
        <v>9945</v>
      </c>
      <c r="F13" s="19">
        <v>17300</v>
      </c>
      <c r="G13" s="20">
        <f t="shared" si="1"/>
        <v>-7355</v>
      </c>
      <c r="H13" s="22"/>
    </row>
    <row r="14" spans="1:12" x14ac:dyDescent="0.3">
      <c r="A14" s="3"/>
      <c r="B14" s="19">
        <v>1000</v>
      </c>
      <c r="C14" s="20">
        <f t="shared" si="0"/>
        <v>-1000</v>
      </c>
      <c r="D14" s="21" t="s">
        <v>19</v>
      </c>
      <c r="E14" s="3">
        <v>49180</v>
      </c>
      <c r="F14" s="19">
        <v>8000</v>
      </c>
      <c r="G14" s="20">
        <f t="shared" si="1"/>
        <v>41180</v>
      </c>
      <c r="H14" s="22"/>
    </row>
    <row r="15" spans="1:12" x14ac:dyDescent="0.3">
      <c r="A15" s="3">
        <v>138</v>
      </c>
      <c r="B15" s="19">
        <v>200</v>
      </c>
      <c r="C15" s="20">
        <f t="shared" si="0"/>
        <v>-62</v>
      </c>
      <c r="D15" s="23" t="s">
        <v>12</v>
      </c>
      <c r="E15" s="3">
        <v>705</v>
      </c>
      <c r="F15" s="19">
        <v>800</v>
      </c>
      <c r="G15" s="20">
        <f t="shared" si="1"/>
        <v>-95</v>
      </c>
      <c r="H15" s="22"/>
    </row>
    <row r="16" spans="1:12" x14ac:dyDescent="0.3">
      <c r="A16" s="3"/>
      <c r="B16" s="19"/>
      <c r="C16" s="20"/>
      <c r="D16" s="23"/>
      <c r="E16" s="3"/>
      <c r="F16" s="19"/>
      <c r="G16" s="20"/>
      <c r="H16" s="22"/>
    </row>
    <row r="17" spans="1:10" x14ac:dyDescent="0.3">
      <c r="A17" s="4">
        <f>SUM(A9:A16)</f>
        <v>20431.650000000001</v>
      </c>
      <c r="B17" s="24">
        <f>SUM(B9:B16)</f>
        <v>142100</v>
      </c>
      <c r="C17" s="25">
        <f>SUM(C9:C16)</f>
        <v>-121668.35</v>
      </c>
      <c r="D17" s="26" t="s">
        <v>8</v>
      </c>
      <c r="E17" s="4">
        <f>SUM(E9:E16)</f>
        <v>187902</v>
      </c>
      <c r="F17" s="24">
        <f>SUM(F9:F16)</f>
        <v>198400</v>
      </c>
      <c r="G17" s="25">
        <f>SUM(G9:G16)</f>
        <v>-10498</v>
      </c>
      <c r="H17" s="22"/>
    </row>
    <row r="18" spans="1:10" x14ac:dyDescent="0.3">
      <c r="A18" s="5"/>
      <c r="B18" s="27"/>
      <c r="C18" s="28"/>
      <c r="D18" s="29"/>
      <c r="E18" s="5"/>
      <c r="F18" s="27"/>
      <c r="G18" s="28"/>
      <c r="H18" s="22"/>
    </row>
    <row r="19" spans="1:10" x14ac:dyDescent="0.3">
      <c r="A19" s="6"/>
      <c r="B19" s="30"/>
      <c r="C19" s="31"/>
      <c r="D19" s="17" t="s">
        <v>9</v>
      </c>
      <c r="E19" s="6"/>
      <c r="F19" s="30"/>
      <c r="G19" s="31"/>
      <c r="H19" s="22"/>
    </row>
    <row r="20" spans="1:10" x14ac:dyDescent="0.3">
      <c r="A20" s="3">
        <v>14899.13</v>
      </c>
      <c r="B20" s="19">
        <v>81000</v>
      </c>
      <c r="C20" s="20">
        <f>SUM(A20-B20)</f>
        <v>-66100.87</v>
      </c>
      <c r="D20" s="21" t="s">
        <v>20</v>
      </c>
      <c r="E20" s="3">
        <v>84404</v>
      </c>
      <c r="F20" s="19">
        <v>96750</v>
      </c>
      <c r="G20" s="20">
        <f>SUM(E20-F20)</f>
        <v>-12346</v>
      </c>
      <c r="H20" s="22"/>
      <c r="J20" s="19"/>
    </row>
    <row r="21" spans="1:10" x14ac:dyDescent="0.3">
      <c r="A21" s="3">
        <v>53</v>
      </c>
      <c r="B21" s="19">
        <v>25</v>
      </c>
      <c r="C21" s="20">
        <f>SUM(A21-B21)</f>
        <v>28</v>
      </c>
      <c r="D21" s="21" t="s">
        <v>21</v>
      </c>
      <c r="E21" s="3">
        <v>607</v>
      </c>
      <c r="F21" s="19">
        <v>100</v>
      </c>
      <c r="G21" s="20">
        <f>SUM(E21-F21)</f>
        <v>507</v>
      </c>
      <c r="H21" s="22"/>
    </row>
    <row r="22" spans="1:10" x14ac:dyDescent="0.3">
      <c r="A22" s="3">
        <v>0</v>
      </c>
      <c r="B22" s="19">
        <v>0</v>
      </c>
      <c r="C22" s="20">
        <f>SUM(A22-B22)</f>
        <v>0</v>
      </c>
      <c r="D22" s="23" t="s">
        <v>10</v>
      </c>
      <c r="E22" s="3"/>
      <c r="F22" s="19">
        <v>0</v>
      </c>
      <c r="G22" s="20">
        <f>SUM(E22-F22)</f>
        <v>0</v>
      </c>
      <c r="H22" s="22"/>
    </row>
    <row r="23" spans="1:10" x14ac:dyDescent="0.3">
      <c r="A23" s="3"/>
      <c r="B23" s="19"/>
      <c r="C23" s="20"/>
      <c r="D23" s="21"/>
      <c r="E23" s="3"/>
      <c r="F23" s="19"/>
      <c r="G23" s="20"/>
      <c r="H23" s="22"/>
    </row>
    <row r="24" spans="1:10" x14ac:dyDescent="0.3">
      <c r="A24" s="3"/>
      <c r="B24" s="19"/>
      <c r="C24" s="20"/>
      <c r="D24" s="14"/>
      <c r="E24" s="3"/>
      <c r="F24" s="19"/>
      <c r="G24" s="20"/>
      <c r="H24" s="22"/>
    </row>
    <row r="25" spans="1:10" x14ac:dyDescent="0.3">
      <c r="A25" s="3"/>
      <c r="B25" s="19"/>
      <c r="C25" s="32"/>
      <c r="D25" s="14"/>
      <c r="E25" s="3"/>
      <c r="F25" s="19"/>
      <c r="G25" s="20"/>
      <c r="H25" s="22"/>
    </row>
    <row r="26" spans="1:10" x14ac:dyDescent="0.3">
      <c r="A26" s="4">
        <f>SUM(A20:A25)</f>
        <v>14952.13</v>
      </c>
      <c r="B26" s="24">
        <f>SUM(B20:B25)</f>
        <v>81025</v>
      </c>
      <c r="C26" s="25">
        <f>SUM(C20:C25)</f>
        <v>-66072.87</v>
      </c>
      <c r="D26" s="26" t="s">
        <v>11</v>
      </c>
      <c r="E26" s="4">
        <f>SUM(E20:E25)</f>
        <v>85011</v>
      </c>
      <c r="F26" s="24">
        <f>SUM(F20:F25)</f>
        <v>96850</v>
      </c>
      <c r="G26" s="25">
        <f>SUM(G20:G25)</f>
        <v>-11839</v>
      </c>
      <c r="H26" s="22"/>
    </row>
    <row r="27" spans="1:10" x14ac:dyDescent="0.3">
      <c r="A27" s="7"/>
      <c r="B27" s="33"/>
      <c r="C27" s="34"/>
      <c r="D27" s="29"/>
      <c r="E27" s="7"/>
      <c r="F27" s="33"/>
      <c r="G27" s="34"/>
      <c r="H27" s="22"/>
    </row>
    <row r="28" spans="1:10" x14ac:dyDescent="0.3">
      <c r="A28" s="4">
        <f>A17-A26</f>
        <v>5479.5200000000023</v>
      </c>
      <c r="B28" s="24">
        <f>B17-B26</f>
        <v>61075</v>
      </c>
      <c r="C28" s="25">
        <f>C17-C26</f>
        <v>-55595.48000000001</v>
      </c>
      <c r="D28" s="35" t="s">
        <v>22</v>
      </c>
      <c r="E28" s="4">
        <f>E17-E26</f>
        <v>102891</v>
      </c>
      <c r="F28" s="24">
        <f>F17-F26</f>
        <v>101550</v>
      </c>
      <c r="G28" s="25">
        <f>G17-G26</f>
        <v>1341</v>
      </c>
      <c r="H28" s="22"/>
    </row>
    <row r="29" spans="1:10" x14ac:dyDescent="0.3">
      <c r="A29" s="7"/>
      <c r="B29" s="33"/>
      <c r="C29" s="34"/>
      <c r="D29" s="23"/>
      <c r="E29" s="7"/>
      <c r="F29" s="33"/>
      <c r="G29" s="34"/>
      <c r="H29" s="22"/>
    </row>
    <row r="30" spans="1:10" x14ac:dyDescent="0.3">
      <c r="A30" s="6"/>
      <c r="B30" s="30"/>
      <c r="C30" s="31"/>
      <c r="D30" s="36" t="s">
        <v>24</v>
      </c>
      <c r="E30" s="6"/>
      <c r="F30" s="30"/>
      <c r="G30" s="31"/>
      <c r="H30" s="22"/>
    </row>
    <row r="31" spans="1:10" x14ac:dyDescent="0.3">
      <c r="A31" s="3"/>
      <c r="B31" s="19"/>
      <c r="C31" s="20"/>
      <c r="D31" s="37" t="s">
        <v>23</v>
      </c>
      <c r="E31" s="3"/>
      <c r="F31" s="19"/>
      <c r="G31" s="20"/>
      <c r="H31" s="22"/>
    </row>
    <row r="32" spans="1:10" x14ac:dyDescent="0.3">
      <c r="A32" s="3">
        <v>5013.95</v>
      </c>
      <c r="B32" s="19">
        <v>4373</v>
      </c>
      <c r="C32" s="20">
        <f>SUM(A32-B32)</f>
        <v>640.94999999999982</v>
      </c>
      <c r="D32" s="23" t="s">
        <v>28</v>
      </c>
      <c r="E32" s="3">
        <v>18602</v>
      </c>
      <c r="F32" s="19">
        <v>18931</v>
      </c>
      <c r="G32" s="20">
        <f>SUM(E32-F32)</f>
        <v>-329</v>
      </c>
      <c r="H32" s="22"/>
    </row>
    <row r="33" spans="1:8" x14ac:dyDescent="0.3">
      <c r="A33" s="3">
        <v>0</v>
      </c>
      <c r="B33" s="19">
        <v>0</v>
      </c>
      <c r="C33" s="20">
        <f t="shared" ref="C33:C43" si="2">SUM(A33-B33)</f>
        <v>0</v>
      </c>
      <c r="D33" s="38" t="s">
        <v>27</v>
      </c>
      <c r="E33" s="3">
        <v>0</v>
      </c>
      <c r="F33" s="19">
        <v>0</v>
      </c>
      <c r="G33" s="20">
        <f t="shared" ref="G33:G43" si="3">SUM(E33-F33)</f>
        <v>0</v>
      </c>
      <c r="H33" s="22"/>
    </row>
    <row r="34" spans="1:8" x14ac:dyDescent="0.3">
      <c r="A34" s="3">
        <v>1438</v>
      </c>
      <c r="B34" s="19">
        <v>725</v>
      </c>
      <c r="C34" s="20">
        <f t="shared" si="2"/>
        <v>713</v>
      </c>
      <c r="D34" s="23" t="s">
        <v>25</v>
      </c>
      <c r="E34" s="3">
        <v>4275</v>
      </c>
      <c r="F34" s="19">
        <v>4875</v>
      </c>
      <c r="G34" s="20">
        <f t="shared" si="3"/>
        <v>-600</v>
      </c>
      <c r="H34" s="22"/>
    </row>
    <row r="35" spans="1:8" x14ac:dyDescent="0.3">
      <c r="A35" s="3">
        <v>229.41</v>
      </c>
      <c r="B35" s="19">
        <v>225</v>
      </c>
      <c r="C35" s="20">
        <f t="shared" si="2"/>
        <v>4.4099999999999966</v>
      </c>
      <c r="D35" s="23" t="s">
        <v>26</v>
      </c>
      <c r="E35" s="3">
        <v>899</v>
      </c>
      <c r="F35" s="19">
        <v>900</v>
      </c>
      <c r="G35" s="20">
        <f t="shared" si="3"/>
        <v>-1</v>
      </c>
      <c r="H35" s="22"/>
    </row>
    <row r="36" spans="1:8" x14ac:dyDescent="0.3">
      <c r="A36" s="3">
        <v>1008.36</v>
      </c>
      <c r="B36" s="19">
        <v>1500</v>
      </c>
      <c r="C36" s="20">
        <f>SUM(A36-B36)</f>
        <v>-491.64</v>
      </c>
      <c r="D36" s="23" t="s">
        <v>29</v>
      </c>
      <c r="E36" s="3">
        <v>12192</v>
      </c>
      <c r="F36" s="19">
        <v>11700</v>
      </c>
      <c r="G36" s="20">
        <f t="shared" si="3"/>
        <v>492</v>
      </c>
      <c r="H36" s="22"/>
    </row>
    <row r="37" spans="1:8" x14ac:dyDescent="0.3">
      <c r="A37" s="3">
        <v>7.13</v>
      </c>
      <c r="B37" s="19">
        <v>50</v>
      </c>
      <c r="C37" s="20">
        <f t="shared" si="2"/>
        <v>-42.87</v>
      </c>
      <c r="D37" s="23" t="s">
        <v>42</v>
      </c>
      <c r="E37" s="3">
        <v>160</v>
      </c>
      <c r="F37" s="19">
        <v>325</v>
      </c>
      <c r="G37" s="20">
        <f t="shared" si="3"/>
        <v>-165</v>
      </c>
      <c r="H37" s="22"/>
    </row>
    <row r="38" spans="1:8" x14ac:dyDescent="0.3">
      <c r="A38" s="3">
        <v>0</v>
      </c>
      <c r="B38" s="19">
        <v>0</v>
      </c>
      <c r="C38" s="20">
        <f t="shared" si="2"/>
        <v>0</v>
      </c>
      <c r="D38" s="23" t="s">
        <v>30</v>
      </c>
      <c r="E38" s="3">
        <v>0</v>
      </c>
      <c r="F38" s="19">
        <v>0</v>
      </c>
      <c r="G38" s="20">
        <f t="shared" si="3"/>
        <v>0</v>
      </c>
      <c r="H38" s="22"/>
    </row>
    <row r="39" spans="1:8" x14ac:dyDescent="0.3">
      <c r="A39" s="3">
        <v>0</v>
      </c>
      <c r="B39" s="19">
        <v>0</v>
      </c>
      <c r="C39" s="20">
        <f t="shared" si="2"/>
        <v>0</v>
      </c>
      <c r="D39" s="23" t="s">
        <v>13</v>
      </c>
      <c r="E39" s="3">
        <v>0</v>
      </c>
      <c r="F39" s="19">
        <v>0</v>
      </c>
      <c r="G39" s="20">
        <f t="shared" si="3"/>
        <v>0</v>
      </c>
      <c r="H39" s="22"/>
    </row>
    <row r="40" spans="1:8" x14ac:dyDescent="0.3">
      <c r="A40" s="3">
        <v>0</v>
      </c>
      <c r="B40" s="19">
        <v>0</v>
      </c>
      <c r="C40" s="20">
        <f t="shared" si="2"/>
        <v>0</v>
      </c>
      <c r="D40" s="23" t="s">
        <v>31</v>
      </c>
      <c r="E40" s="3">
        <v>0</v>
      </c>
      <c r="F40" s="19">
        <v>0</v>
      </c>
      <c r="G40" s="20">
        <f t="shared" si="3"/>
        <v>0</v>
      </c>
      <c r="H40" s="22"/>
    </row>
    <row r="41" spans="1:8" x14ac:dyDescent="0.3">
      <c r="A41" s="3">
        <v>0</v>
      </c>
      <c r="B41" s="19">
        <v>0</v>
      </c>
      <c r="C41" s="20">
        <f t="shared" si="2"/>
        <v>0</v>
      </c>
      <c r="D41" s="23" t="s">
        <v>32</v>
      </c>
      <c r="E41" s="3">
        <v>0</v>
      </c>
      <c r="F41" s="19">
        <v>0</v>
      </c>
      <c r="G41" s="20">
        <f t="shared" si="3"/>
        <v>0</v>
      </c>
      <c r="H41" s="22"/>
    </row>
    <row r="42" spans="1:8" x14ac:dyDescent="0.3">
      <c r="A42" s="3">
        <v>402</v>
      </c>
      <c r="B42" s="19">
        <v>375</v>
      </c>
      <c r="C42" s="20">
        <f t="shared" si="2"/>
        <v>27</v>
      </c>
      <c r="D42" s="23" t="s">
        <v>37</v>
      </c>
      <c r="E42" s="3">
        <v>1573</v>
      </c>
      <c r="F42" s="19">
        <v>1575</v>
      </c>
      <c r="G42" s="20">
        <f t="shared" si="3"/>
        <v>-2</v>
      </c>
      <c r="H42" s="22"/>
    </row>
    <row r="43" spans="1:8" x14ac:dyDescent="0.3">
      <c r="A43" s="8">
        <v>0</v>
      </c>
      <c r="B43" s="39">
        <v>0</v>
      </c>
      <c r="C43" s="40">
        <f t="shared" si="2"/>
        <v>0</v>
      </c>
      <c r="D43" s="23" t="s">
        <v>12</v>
      </c>
      <c r="E43" s="8">
        <v>17</v>
      </c>
      <c r="F43" s="39">
        <v>0</v>
      </c>
      <c r="G43" s="40">
        <f t="shared" si="3"/>
        <v>17</v>
      </c>
      <c r="H43" s="22"/>
    </row>
    <row r="44" spans="1:8" x14ac:dyDescent="0.3">
      <c r="A44" s="3">
        <f>SUM(A32:A43)</f>
        <v>8098.8499999999995</v>
      </c>
      <c r="B44" s="19">
        <f>SUM(B32:B43)</f>
        <v>7248</v>
      </c>
      <c r="C44" s="20">
        <f>SUM(C32:C43)</f>
        <v>850.84999999999991</v>
      </c>
      <c r="D44" s="41" t="s">
        <v>33</v>
      </c>
      <c r="E44" s="3">
        <f>SUM(E32:E43)</f>
        <v>37718</v>
      </c>
      <c r="F44" s="19">
        <f>SUM(F32:F43)</f>
        <v>38306</v>
      </c>
      <c r="G44" s="20">
        <f>SUM(G32:G43)</f>
        <v>-588</v>
      </c>
      <c r="H44" s="22"/>
    </row>
    <row r="45" spans="1:8" x14ac:dyDescent="0.3">
      <c r="A45" s="3"/>
      <c r="B45" s="19"/>
      <c r="C45" s="20"/>
      <c r="D45" s="41"/>
      <c r="E45" s="3"/>
      <c r="F45" s="19"/>
      <c r="G45" s="20"/>
      <c r="H45" s="22"/>
    </row>
    <row r="46" spans="1:8" x14ac:dyDescent="0.3">
      <c r="A46" s="3"/>
      <c r="B46" s="19"/>
      <c r="C46" s="20"/>
      <c r="D46" s="37" t="s">
        <v>47</v>
      </c>
      <c r="E46" s="3"/>
      <c r="F46" s="19"/>
      <c r="G46" s="20"/>
      <c r="H46" s="22"/>
    </row>
    <row r="47" spans="1:8" x14ac:dyDescent="0.3">
      <c r="A47" s="3">
        <v>5227.84</v>
      </c>
      <c r="B47" s="19">
        <v>6175</v>
      </c>
      <c r="C47" s="20">
        <f t="shared" ref="C47:C52" si="4">SUM(A47-B47)</f>
        <v>-947.15999999999985</v>
      </c>
      <c r="D47" s="42" t="s">
        <v>28</v>
      </c>
      <c r="E47" s="3">
        <v>23084</v>
      </c>
      <c r="F47" s="19">
        <v>24350</v>
      </c>
      <c r="G47" s="20">
        <f t="shared" ref="G47:G52" si="5">SUM(E47-F47)</f>
        <v>-1266</v>
      </c>
      <c r="H47" s="22"/>
    </row>
    <row r="48" spans="1:8" x14ac:dyDescent="0.3">
      <c r="A48" s="3">
        <v>593.24</v>
      </c>
      <c r="B48" s="19">
        <v>750</v>
      </c>
      <c r="C48" s="20">
        <f t="shared" si="4"/>
        <v>-156.76</v>
      </c>
      <c r="D48" s="42" t="s">
        <v>25</v>
      </c>
      <c r="E48" s="3">
        <v>3278</v>
      </c>
      <c r="F48" s="19">
        <v>3950</v>
      </c>
      <c r="G48" s="20">
        <f t="shared" si="5"/>
        <v>-672</v>
      </c>
      <c r="H48" s="22"/>
    </row>
    <row r="49" spans="1:8" x14ac:dyDescent="0.3">
      <c r="A49" s="3">
        <v>1227.47</v>
      </c>
      <c r="B49" s="19">
        <v>500</v>
      </c>
      <c r="C49" s="20">
        <f t="shared" si="4"/>
        <v>727.47</v>
      </c>
      <c r="D49" s="23" t="s">
        <v>12</v>
      </c>
      <c r="E49" s="3">
        <v>5042</v>
      </c>
      <c r="F49" s="19">
        <v>2300</v>
      </c>
      <c r="G49" s="20">
        <f t="shared" si="5"/>
        <v>2742</v>
      </c>
      <c r="H49" s="22"/>
    </row>
    <row r="50" spans="1:8" x14ac:dyDescent="0.3">
      <c r="A50" s="3">
        <v>4005.25</v>
      </c>
      <c r="B50" s="19">
        <v>5500</v>
      </c>
      <c r="C50" s="20">
        <f t="shared" si="4"/>
        <v>-1494.75</v>
      </c>
      <c r="D50" s="23" t="s">
        <v>34</v>
      </c>
      <c r="E50" s="3">
        <v>17355</v>
      </c>
      <c r="F50" s="19">
        <v>17300</v>
      </c>
      <c r="G50" s="20">
        <f t="shared" si="5"/>
        <v>55</v>
      </c>
      <c r="H50" s="22"/>
    </row>
    <row r="51" spans="1:8" x14ac:dyDescent="0.3">
      <c r="A51" s="3">
        <v>0</v>
      </c>
      <c r="B51" s="19">
        <v>1000</v>
      </c>
      <c r="C51" s="20">
        <f t="shared" si="4"/>
        <v>-1000</v>
      </c>
      <c r="D51" s="23" t="s">
        <v>45</v>
      </c>
      <c r="E51" s="3">
        <v>39180</v>
      </c>
      <c r="F51" s="19">
        <v>8000</v>
      </c>
      <c r="G51" s="20">
        <f t="shared" si="5"/>
        <v>31180</v>
      </c>
      <c r="H51" s="22"/>
    </row>
    <row r="52" spans="1:8" x14ac:dyDescent="0.3">
      <c r="A52" s="8">
        <v>384.9</v>
      </c>
      <c r="B52" s="39">
        <v>450</v>
      </c>
      <c r="C52" s="20">
        <f t="shared" si="4"/>
        <v>-65.100000000000023</v>
      </c>
      <c r="D52" s="23" t="s">
        <v>46</v>
      </c>
      <c r="E52" s="8">
        <v>4892</v>
      </c>
      <c r="F52" s="39">
        <v>4050</v>
      </c>
      <c r="G52" s="20">
        <f t="shared" si="5"/>
        <v>842</v>
      </c>
      <c r="H52" s="22"/>
    </row>
    <row r="53" spans="1:8" x14ac:dyDescent="0.3">
      <c r="A53" s="3">
        <f>SUM(A47:A52)</f>
        <v>11438.699999999999</v>
      </c>
      <c r="B53" s="19">
        <f>SUM(B47:B52)</f>
        <v>14375</v>
      </c>
      <c r="C53" s="20">
        <f>SUM(C47:C52)</f>
        <v>-2936.2999999999997</v>
      </c>
      <c r="D53" s="41" t="s">
        <v>35</v>
      </c>
      <c r="E53" s="3">
        <f>SUM(E47:E52)</f>
        <v>92831</v>
      </c>
      <c r="F53" s="19">
        <f>SUM(F47:F52)</f>
        <v>59950</v>
      </c>
      <c r="G53" s="20">
        <f>SUM(G47:G52)</f>
        <v>32881</v>
      </c>
      <c r="H53" s="22"/>
    </row>
    <row r="54" spans="1:8" x14ac:dyDescent="0.3">
      <c r="A54" s="3"/>
      <c r="B54" s="19"/>
      <c r="C54" s="20"/>
      <c r="D54" s="42"/>
      <c r="E54" s="3"/>
      <c r="F54" s="19"/>
      <c r="G54" s="20"/>
      <c r="H54" s="22"/>
    </row>
    <row r="55" spans="1:8" x14ac:dyDescent="0.3">
      <c r="A55" s="3"/>
      <c r="B55" s="19"/>
      <c r="C55" s="20"/>
      <c r="D55" s="37" t="s">
        <v>36</v>
      </c>
      <c r="E55" s="3"/>
      <c r="F55" s="19"/>
      <c r="G55" s="20"/>
      <c r="H55" s="22"/>
    </row>
    <row r="56" spans="1:8" x14ac:dyDescent="0.3">
      <c r="A56" s="3">
        <v>1337.55</v>
      </c>
      <c r="B56" s="19">
        <v>1000</v>
      </c>
      <c r="C56" s="20">
        <f>SUM(A56-B56)</f>
        <v>337.54999999999995</v>
      </c>
      <c r="D56" s="23" t="s">
        <v>28</v>
      </c>
      <c r="E56" s="3">
        <v>4974</v>
      </c>
      <c r="F56" s="19">
        <v>3350</v>
      </c>
      <c r="G56" s="20">
        <f>SUM(E56-F56)</f>
        <v>1624</v>
      </c>
      <c r="H56" s="22"/>
    </row>
    <row r="57" spans="1:8" x14ac:dyDescent="0.3">
      <c r="A57" s="3">
        <v>0</v>
      </c>
      <c r="B57" s="19">
        <v>0</v>
      </c>
      <c r="C57" s="20">
        <f t="shared" ref="C57:C65" si="6">SUM(A57-B57)</f>
        <v>0</v>
      </c>
      <c r="D57" s="23" t="s">
        <v>27</v>
      </c>
      <c r="E57" s="3">
        <v>0</v>
      </c>
      <c r="F57" s="19">
        <v>0</v>
      </c>
      <c r="G57" s="20">
        <f t="shared" ref="G57:G66" si="7">SUM(E57-F57)</f>
        <v>0</v>
      </c>
      <c r="H57" s="22"/>
    </row>
    <row r="58" spans="1:8" x14ac:dyDescent="0.3">
      <c r="A58" s="3">
        <v>9</v>
      </c>
      <c r="B58" s="19">
        <v>20</v>
      </c>
      <c r="C58" s="20">
        <f t="shared" si="6"/>
        <v>-11</v>
      </c>
      <c r="D58" s="23" t="s">
        <v>25</v>
      </c>
      <c r="E58" s="3">
        <v>176</v>
      </c>
      <c r="F58" s="19">
        <v>65</v>
      </c>
      <c r="G58" s="20">
        <f t="shared" si="7"/>
        <v>111</v>
      </c>
      <c r="H58" s="22"/>
    </row>
    <row r="59" spans="1:8" x14ac:dyDescent="0.3">
      <c r="A59" s="3">
        <v>155.74</v>
      </c>
      <c r="B59" s="19">
        <v>125</v>
      </c>
      <c r="C59" s="20">
        <f t="shared" si="6"/>
        <v>30.740000000000009</v>
      </c>
      <c r="D59" s="23" t="s">
        <v>26</v>
      </c>
      <c r="E59" s="3">
        <v>621</v>
      </c>
      <c r="F59" s="19">
        <v>500</v>
      </c>
      <c r="G59" s="20">
        <f t="shared" si="7"/>
        <v>121</v>
      </c>
      <c r="H59" s="22"/>
    </row>
    <row r="60" spans="1:8" x14ac:dyDescent="0.3">
      <c r="A60" s="3">
        <v>33</v>
      </c>
      <c r="B60" s="19">
        <v>0</v>
      </c>
      <c r="C60" s="20">
        <f t="shared" si="6"/>
        <v>33</v>
      </c>
      <c r="D60" s="23" t="s">
        <v>37</v>
      </c>
      <c r="E60" s="3">
        <v>165</v>
      </c>
      <c r="F60" s="19">
        <v>80</v>
      </c>
      <c r="G60" s="20">
        <f t="shared" si="7"/>
        <v>85</v>
      </c>
      <c r="H60" s="22"/>
    </row>
    <row r="61" spans="1:8" x14ac:dyDescent="0.3">
      <c r="A61" s="3">
        <v>256.49</v>
      </c>
      <c r="B61" s="19">
        <v>250</v>
      </c>
      <c r="C61" s="20">
        <f t="shared" si="6"/>
        <v>6.4900000000000091</v>
      </c>
      <c r="D61" s="23" t="s">
        <v>38</v>
      </c>
      <c r="E61" s="3">
        <v>1026</v>
      </c>
      <c r="F61" s="19">
        <v>1000</v>
      </c>
      <c r="G61" s="20">
        <f t="shared" si="7"/>
        <v>26</v>
      </c>
      <c r="H61" s="22"/>
    </row>
    <row r="62" spans="1:8" x14ac:dyDescent="0.3">
      <c r="A62" s="3">
        <v>0</v>
      </c>
      <c r="B62" s="19">
        <v>20</v>
      </c>
      <c r="C62" s="20">
        <f t="shared" si="6"/>
        <v>-20</v>
      </c>
      <c r="D62" s="23" t="s">
        <v>39</v>
      </c>
      <c r="E62" s="3">
        <v>33</v>
      </c>
      <c r="F62" s="19">
        <v>80</v>
      </c>
      <c r="G62" s="20">
        <f t="shared" si="7"/>
        <v>-47</v>
      </c>
      <c r="H62" s="22"/>
    </row>
    <row r="63" spans="1:8" x14ac:dyDescent="0.3">
      <c r="A63" s="3">
        <v>0</v>
      </c>
      <c r="B63" s="19">
        <v>0</v>
      </c>
      <c r="C63" s="20">
        <f t="shared" si="6"/>
        <v>0</v>
      </c>
      <c r="D63" s="23" t="s">
        <v>40</v>
      </c>
      <c r="E63" s="3">
        <v>0</v>
      </c>
      <c r="F63" s="19">
        <v>0</v>
      </c>
      <c r="G63" s="20">
        <f t="shared" si="7"/>
        <v>0</v>
      </c>
      <c r="H63" s="22"/>
    </row>
    <row r="64" spans="1:8" x14ac:dyDescent="0.3">
      <c r="A64" s="3">
        <v>0</v>
      </c>
      <c r="B64" s="19">
        <v>50</v>
      </c>
      <c r="C64" s="20">
        <f t="shared" si="6"/>
        <v>-50</v>
      </c>
      <c r="D64" s="23" t="s">
        <v>41</v>
      </c>
      <c r="E64" s="3">
        <v>115</v>
      </c>
      <c r="F64" s="19">
        <v>200</v>
      </c>
      <c r="G64" s="20">
        <f t="shared" si="7"/>
        <v>-85</v>
      </c>
      <c r="H64" s="22"/>
    </row>
    <row r="65" spans="1:8" x14ac:dyDescent="0.3">
      <c r="A65" s="8">
        <v>0</v>
      </c>
      <c r="B65" s="39">
        <v>0</v>
      </c>
      <c r="C65" s="40">
        <f t="shared" si="6"/>
        <v>0</v>
      </c>
      <c r="D65" s="23" t="s">
        <v>12</v>
      </c>
      <c r="E65" s="8">
        <v>-35</v>
      </c>
      <c r="F65" s="39">
        <v>0</v>
      </c>
      <c r="G65" s="20">
        <f t="shared" si="7"/>
        <v>-35</v>
      </c>
      <c r="H65" s="22"/>
    </row>
    <row r="66" spans="1:8" x14ac:dyDescent="0.3">
      <c r="A66" s="3">
        <f>SUM(A56:A65)</f>
        <v>1791.78</v>
      </c>
      <c r="B66" s="19">
        <f>SUM(B56:B65)</f>
        <v>1465</v>
      </c>
      <c r="C66" s="20">
        <f>SUM(C56:C65)</f>
        <v>326.77999999999997</v>
      </c>
      <c r="D66" s="41" t="s">
        <v>35</v>
      </c>
      <c r="E66" s="3">
        <f>SUM(E56:E65)</f>
        <v>7075</v>
      </c>
      <c r="F66" s="19">
        <f>SUM(F56:F65)</f>
        <v>5275</v>
      </c>
      <c r="G66" s="20">
        <f t="shared" si="7"/>
        <v>1800</v>
      </c>
      <c r="H66" s="22"/>
    </row>
    <row r="67" spans="1:8" x14ac:dyDescent="0.3">
      <c r="A67" s="4">
        <f>A66+A53+A44</f>
        <v>21329.329999999998</v>
      </c>
      <c r="B67" s="24">
        <f>SUM(B44+B53+B66)</f>
        <v>23088</v>
      </c>
      <c r="C67" s="25">
        <f>A67-B67</f>
        <v>-1758.6700000000019</v>
      </c>
      <c r="D67" s="35" t="s">
        <v>43</v>
      </c>
      <c r="E67" s="4">
        <f>E66+E53+E44</f>
        <v>137624</v>
      </c>
      <c r="F67" s="24">
        <f>SUM(F44+F53+F66)</f>
        <v>103531</v>
      </c>
      <c r="G67" s="25">
        <f>E67-F67</f>
        <v>34093</v>
      </c>
      <c r="H67" s="22"/>
    </row>
    <row r="68" spans="1:8" x14ac:dyDescent="0.3">
      <c r="A68" s="7"/>
      <c r="B68" s="33"/>
      <c r="C68" s="34"/>
      <c r="D68" s="43"/>
      <c r="E68" s="7"/>
      <c r="F68" s="33"/>
      <c r="G68" s="34"/>
      <c r="H68" s="22"/>
    </row>
    <row r="69" spans="1:8" x14ac:dyDescent="0.3">
      <c r="A69" s="6"/>
      <c r="B69" s="30"/>
      <c r="C69" s="31"/>
      <c r="D69" s="43"/>
      <c r="E69" s="6"/>
      <c r="F69" s="30"/>
      <c r="G69" s="31"/>
      <c r="H69" s="22"/>
    </row>
    <row r="70" spans="1:8" ht="15" thickBot="1" x14ac:dyDescent="0.35">
      <c r="A70" s="9">
        <f>A28-A67</f>
        <v>-15849.809999999996</v>
      </c>
      <c r="B70" s="44">
        <f>B28-B67</f>
        <v>37987</v>
      </c>
      <c r="C70" s="45">
        <f>C28-C67</f>
        <v>-53836.810000000012</v>
      </c>
      <c r="D70" s="46" t="s">
        <v>14</v>
      </c>
      <c r="E70" s="9">
        <v>-34706.29</v>
      </c>
      <c r="F70" s="44">
        <f>SUM(F28-F67)</f>
        <v>-1981</v>
      </c>
      <c r="G70" s="45">
        <f>SUM(G28-G67)</f>
        <v>-32752</v>
      </c>
      <c r="H70" s="22"/>
    </row>
    <row r="71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72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Kelcy Boettcher</cp:lastModifiedBy>
  <cp:lastPrinted>2010-02-08T17:06:10Z</cp:lastPrinted>
  <dcterms:created xsi:type="dcterms:W3CDTF">2010-02-02T23:07:27Z</dcterms:created>
  <dcterms:modified xsi:type="dcterms:W3CDTF">2016-05-09T18:44:56Z</dcterms:modified>
</cp:coreProperties>
</file>