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6-2022\"/>
    </mc:Choice>
  </mc:AlternateContent>
  <xr:revisionPtr revIDLastSave="0" documentId="13_ncr:1_{9B9B98A0-1B41-42C4-9A4A-5B106919113F}" xr6:coauthVersionLast="47" xr6:coauthVersionMax="47" xr10:uidLastSave="{00000000-0000-0000-0000-000000000000}"/>
  <bookViews>
    <workbookView xWindow="216" yWindow="24" windowWidth="11688" windowHeight="8964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8" i="1" l="1"/>
  <c r="G53" i="1" l="1"/>
  <c r="G15" i="1"/>
  <c r="F55" i="1" l="1"/>
  <c r="F45" i="1"/>
  <c r="F27" i="1"/>
  <c r="F18" i="1"/>
  <c r="C53" i="1"/>
  <c r="C15" i="1"/>
  <c r="F69" i="1" l="1"/>
  <c r="F29" i="1"/>
  <c r="F72" i="1" l="1"/>
  <c r="A45" i="1"/>
  <c r="E68" i="1"/>
  <c r="A55" i="1" l="1"/>
  <c r="C21" i="1" l="1"/>
  <c r="C23" i="1" l="1"/>
  <c r="C22" i="1"/>
  <c r="E45" i="1" l="1"/>
  <c r="B18" i="1" l="1"/>
  <c r="B55" i="1"/>
  <c r="E55" i="1" l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E69" i="1"/>
  <c r="E29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Valley Shoot, SE WI Outing, SC WI Outing, Father's Day raffle, Baraboo River event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donations, one $1000 life member &amp; one $1800 life member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5" authorId="0" shapeId="0" xr:uid="{D71AB13D-D482-4A45-982F-B45DBBC088F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$476 decoy auction x2, $3080 Benevity donations, $270 Arenz memorials, $587 planned giving postcard donation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life member badges, membership gift shipping, phone</t>
        </r>
      </text>
    </comment>
    <comment ref="A51" authorId="0" shapeId="0" xr:uid="{0494092E-3309-4E1C-A183-FEC3092321A0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Includes $2720 billed to small NAWCA grant reconciled out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3" authorId="0" shapeId="0" xr:uid="{66151A67-A5EE-4FC9-B18A-3EC9D27304D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Travel expense, social media, diginal rhino channels, facility rental deposit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Planned Giving postcards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<sst xmlns="http://schemas.openxmlformats.org/spreadsheetml/2006/main" count="64" uniqueCount="50">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</sst>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6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Fill="1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3" fontId="5" fillId="0" borderId="3" xfId="0" applyNumberFormat="1" applyFont="1" applyFill="1" applyBorder="1"/>
    <xf numFmtId="0" fontId="0" fillId="0" borderId="0" xfId="0" applyFill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3" fillId="0" borderId="7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topLeftCell="A38" zoomScale="76" zoomScaleNormal="85" workbookViewId="0">
      <selection activeCell="E73" sqref="E73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5" width="12.6640625" style="48" customWidth="1"/>
    <col min="6" max="7" width="12.6640625" customWidth="1"/>
    <col min="10" max="10" width="10.5546875" bestFit="1" customWidth="1"/>
  </cols>
  <sheetData>
    <row r="1" spans="1:12" x14ac:dyDescent="0.3">
      <c r="A1" s="53" t="s">
        <v>0</v>
      </c>
      <c r="B1" s="53"/>
      <c r="C1" s="53"/>
      <c r="D1" s="53"/>
      <c r="E1" s="53"/>
      <c r="F1" s="53"/>
      <c r="G1" s="53"/>
    </row>
    <row r="2" spans="1:12" x14ac:dyDescent="0.3">
      <c r="A2" s="53" t="s">
        <v>1</v>
      </c>
      <c r="B2" s="53"/>
      <c r="C2" s="53"/>
      <c r="D2" s="53"/>
      <c r="E2" s="53"/>
      <c r="F2" s="53"/>
      <c r="G2" s="53"/>
    </row>
    <row r="3" spans="1:12" x14ac:dyDescent="0.3">
      <c r="A3" s="54">
        <v>44742</v>
      </c>
      <c r="B3" s="54"/>
      <c r="C3" s="54"/>
      <c r="D3" s="54"/>
      <c r="E3" s="54"/>
      <c r="F3" s="54"/>
      <c r="G3" s="54"/>
    </row>
    <row r="6" spans="1:12" x14ac:dyDescent="0.3">
      <c r="A6" s="49" t="s">
        <v>2</v>
      </c>
      <c r="B6" s="50"/>
      <c r="C6" s="51"/>
      <c r="D6" s="10">
        <v>44742</v>
      </c>
      <c r="E6" s="52" t="s">
        <v>3</v>
      </c>
      <c r="F6" s="50"/>
      <c r="G6" s="51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55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34537.4</v>
      </c>
      <c r="B9" s="16">
        <v>32500</v>
      </c>
      <c r="C9" s="17">
        <f>A9-B9</f>
        <v>2037.4000000000015</v>
      </c>
      <c r="D9" s="18" t="s">
        <v>15</v>
      </c>
      <c r="E9" s="41">
        <v>240153</v>
      </c>
      <c r="F9" s="16">
        <v>209750</v>
      </c>
      <c r="G9" s="17">
        <f t="shared" ref="G9:G16" si="0">E9-F9</f>
        <v>30403</v>
      </c>
      <c r="H9" s="19"/>
    </row>
    <row r="10" spans="1:12" x14ac:dyDescent="0.3">
      <c r="A10" s="3">
        <v>0</v>
      </c>
      <c r="B10" s="16">
        <v>150</v>
      </c>
      <c r="C10" s="17">
        <f>A10-B10</f>
        <v>-150</v>
      </c>
      <c r="D10" s="18" t="s">
        <v>16</v>
      </c>
      <c r="E10" s="41">
        <v>3650</v>
      </c>
      <c r="F10" s="16">
        <v>2795</v>
      </c>
      <c r="G10" s="17">
        <f t="shared" si="0"/>
        <v>855</v>
      </c>
      <c r="H10" s="19"/>
    </row>
    <row r="11" spans="1:12" x14ac:dyDescent="0.3">
      <c r="A11" s="3">
        <v>4375</v>
      </c>
      <c r="B11" s="16">
        <v>1525</v>
      </c>
      <c r="C11" s="17">
        <f t="shared" ref="C11:C16" si="1">A11-B11</f>
        <v>2850</v>
      </c>
      <c r="D11" s="18" t="s">
        <v>44</v>
      </c>
      <c r="E11" s="41">
        <v>11825</v>
      </c>
      <c r="F11" s="16">
        <v>6250</v>
      </c>
      <c r="G11" s="17">
        <f t="shared" si="0"/>
        <v>5575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41">
        <v>1000</v>
      </c>
      <c r="F12" s="16">
        <v>1000</v>
      </c>
      <c r="G12" s="17">
        <f t="shared" si="0"/>
        <v>0</v>
      </c>
      <c r="H12" s="19"/>
      <c r="L12" s="19"/>
    </row>
    <row r="13" spans="1:12" x14ac:dyDescent="0.3">
      <c r="A13" s="3">
        <v>7943</v>
      </c>
      <c r="B13" s="16">
        <v>4896</v>
      </c>
      <c r="C13" s="17">
        <f t="shared" si="1"/>
        <v>3047</v>
      </c>
      <c r="D13" s="18" t="s">
        <v>18</v>
      </c>
      <c r="E13" s="41">
        <v>23310</v>
      </c>
      <c r="F13" s="16">
        <v>29376</v>
      </c>
      <c r="G13" s="17">
        <f t="shared" si="0"/>
        <v>-6066</v>
      </c>
      <c r="H13" s="19"/>
    </row>
    <row r="14" spans="1:12" x14ac:dyDescent="0.3">
      <c r="A14" s="3">
        <v>8000</v>
      </c>
      <c r="B14" s="16">
        <v>29500</v>
      </c>
      <c r="C14" s="17">
        <f t="shared" si="1"/>
        <v>-21500</v>
      </c>
      <c r="D14" s="18" t="s">
        <v>19</v>
      </c>
      <c r="E14" s="41">
        <v>84602</v>
      </c>
      <c r="F14" s="16">
        <v>88750</v>
      </c>
      <c r="G14" s="17">
        <f t="shared" si="0"/>
        <v>-4148</v>
      </c>
      <c r="H14" s="19"/>
    </row>
    <row r="15" spans="1:12" x14ac:dyDescent="0.3">
      <c r="A15" s="3">
        <v>386.28</v>
      </c>
      <c r="B15" s="16">
        <v>1200</v>
      </c>
      <c r="C15" s="17">
        <f t="shared" si="1"/>
        <v>-813.72</v>
      </c>
      <c r="D15" s="18" t="s">
        <v>48</v>
      </c>
      <c r="E15" s="41">
        <v>21279</v>
      </c>
      <c r="F15" s="16">
        <v>8200</v>
      </c>
      <c r="G15" s="17">
        <f t="shared" si="0"/>
        <v>13079</v>
      </c>
      <c r="H15" s="19"/>
    </row>
    <row r="16" spans="1:12" x14ac:dyDescent="0.3">
      <c r="A16" s="3">
        <v>4900.37</v>
      </c>
      <c r="B16" s="16">
        <v>500</v>
      </c>
      <c r="C16" s="17">
        <f t="shared" si="1"/>
        <v>4400.37</v>
      </c>
      <c r="D16" s="20" t="s">
        <v>12</v>
      </c>
      <c r="E16" s="41">
        <v>13435</v>
      </c>
      <c r="F16" s="16">
        <v>2750</v>
      </c>
      <c r="G16" s="17">
        <f t="shared" si="0"/>
        <v>10685</v>
      </c>
      <c r="H16" s="19"/>
    </row>
    <row r="17" spans="1:10" x14ac:dyDescent="0.3">
      <c r="A17" s="3"/>
      <c r="B17" s="16"/>
      <c r="C17" s="17"/>
      <c r="D17" s="20"/>
      <c r="E17" s="41"/>
      <c r="F17" s="16"/>
      <c r="G17" s="17"/>
      <c r="H17" s="19"/>
    </row>
    <row r="18" spans="1:10" x14ac:dyDescent="0.3">
      <c r="A18" s="4">
        <f>SUM(A9:A17)</f>
        <v>60142.05</v>
      </c>
      <c r="B18" s="21">
        <f>SUM(B9:B17)</f>
        <v>70271</v>
      </c>
      <c r="C18" s="22">
        <f>SUM(C9:C17)</f>
        <v>-10128.949999999997</v>
      </c>
      <c r="D18" s="23" t="s">
        <v>8</v>
      </c>
      <c r="E18" s="42">
        <v>399254</v>
      </c>
      <c r="F18" s="21">
        <f>SUM(F9:F17)</f>
        <v>348871</v>
      </c>
      <c r="G18" s="22">
        <f>SUM(G9:G17)</f>
        <v>50383</v>
      </c>
      <c r="H18" s="19"/>
    </row>
    <row r="19" spans="1:10" x14ac:dyDescent="0.3">
      <c r="A19" s="5"/>
      <c r="B19" s="24"/>
      <c r="C19" s="25"/>
      <c r="D19" s="26"/>
      <c r="E19" s="43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44"/>
      <c r="F20" s="16"/>
      <c r="G20" s="28"/>
      <c r="H20" s="19"/>
    </row>
    <row r="21" spans="1:10" x14ac:dyDescent="0.3">
      <c r="A21" s="3">
        <v>12459.65</v>
      </c>
      <c r="B21" s="16">
        <v>19500</v>
      </c>
      <c r="C21" s="17">
        <f>SUM(A21-B21)</f>
        <v>-7040.35</v>
      </c>
      <c r="D21" s="18" t="s">
        <v>20</v>
      </c>
      <c r="E21" s="41">
        <v>116622</v>
      </c>
      <c r="F21" s="16">
        <v>125850</v>
      </c>
      <c r="G21" s="17">
        <f>SUM(E21-F21)</f>
        <v>-9228</v>
      </c>
      <c r="H21" s="19"/>
      <c r="J21" s="16"/>
    </row>
    <row r="22" spans="1:10" x14ac:dyDescent="0.3">
      <c r="A22" s="3">
        <v>0</v>
      </c>
      <c r="B22" s="16">
        <v>100</v>
      </c>
      <c r="C22" s="17">
        <f>SUM(A22-B22)</f>
        <v>-100</v>
      </c>
      <c r="D22" s="18" t="s">
        <v>21</v>
      </c>
      <c r="E22" s="41">
        <v>1143</v>
      </c>
      <c r="F22" s="16">
        <v>600</v>
      </c>
      <c r="G22" s="17">
        <f>SUM(E22-F22)</f>
        <v>543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 s="41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41"/>
      <c r="F24" s="16"/>
      <c r="G24" s="17"/>
      <c r="H24" s="19"/>
    </row>
    <row r="25" spans="1:10" x14ac:dyDescent="0.3">
      <c r="A25" s="3"/>
      <c r="B25" s="16"/>
      <c r="C25" s="17"/>
      <c r="D25" s="13"/>
      <c r="E25" s="41"/>
      <c r="F25" s="16"/>
      <c r="G25" s="17"/>
      <c r="H25" s="19"/>
    </row>
    <row r="26" spans="1:10" x14ac:dyDescent="0.3">
      <c r="A26" s="3"/>
      <c r="B26" s="16"/>
      <c r="C26" s="29"/>
      <c r="D26" s="13"/>
      <c r="E26" s="41"/>
      <c r="F26" s="16"/>
      <c r="G26" s="17"/>
      <c r="H26" s="19"/>
    </row>
    <row r="27" spans="1:10" x14ac:dyDescent="0.3">
      <c r="A27" s="4">
        <f>SUM(A20:A26)</f>
        <v>12459.65</v>
      </c>
      <c r="B27" s="21">
        <f>SUM(B20:B26)</f>
        <v>19600</v>
      </c>
      <c r="C27" s="22">
        <f>SUM(C21:C26)</f>
        <v>-7140.35</v>
      </c>
      <c r="D27" s="23" t="s">
        <v>11</v>
      </c>
      <c r="E27" s="42">
        <v>117764</v>
      </c>
      <c r="F27" s="21">
        <f>SUM(F20:F26)</f>
        <v>126450</v>
      </c>
      <c r="G27" s="22">
        <f>SUM(G21:G26)</f>
        <v>-8685</v>
      </c>
      <c r="H27" s="19"/>
    </row>
    <row r="28" spans="1:10" x14ac:dyDescent="0.3">
      <c r="A28" s="7"/>
      <c r="B28" s="30"/>
      <c r="C28" s="31"/>
      <c r="D28" s="26"/>
      <c r="E28" s="45"/>
      <c r="F28" s="30"/>
      <c r="G28" s="31"/>
      <c r="H28" s="19"/>
    </row>
    <row r="29" spans="1:10" x14ac:dyDescent="0.3">
      <c r="A29" s="4">
        <f>A18-A27</f>
        <v>47682.400000000001</v>
      </c>
      <c r="B29" s="21">
        <f>B18-B27</f>
        <v>50671</v>
      </c>
      <c r="C29" s="22">
        <f>C18-C27</f>
        <v>-2988.5999999999967</v>
      </c>
      <c r="D29" s="23" t="s">
        <v>22</v>
      </c>
      <c r="E29" s="42">
        <f>E18-E27</f>
        <v>281490</v>
      </c>
      <c r="F29" s="21">
        <f>F18-F27</f>
        <v>222421</v>
      </c>
      <c r="G29" s="22">
        <f>G18-G27</f>
        <v>59068</v>
      </c>
      <c r="H29" s="19"/>
    </row>
    <row r="30" spans="1:10" x14ac:dyDescent="0.3">
      <c r="A30" s="7"/>
      <c r="B30" s="30"/>
      <c r="C30" s="31"/>
      <c r="D30" s="20"/>
      <c r="E30" s="45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44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41"/>
      <c r="F32" s="16"/>
      <c r="G32" s="17"/>
      <c r="H32" s="19"/>
    </row>
    <row r="33" spans="1:8" x14ac:dyDescent="0.3">
      <c r="A33" s="3">
        <v>3842.65</v>
      </c>
      <c r="B33" s="16">
        <v>4704</v>
      </c>
      <c r="C33" s="17">
        <f>SUM(A33-B33)</f>
        <v>-861.34999999999991</v>
      </c>
      <c r="D33" s="20" t="s">
        <v>28</v>
      </c>
      <c r="E33" s="41">
        <v>29728</v>
      </c>
      <c r="F33" s="16">
        <v>32069</v>
      </c>
      <c r="G33" s="17">
        <f>SUM(E33-F33)</f>
        <v>-2341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41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314</v>
      </c>
      <c r="B35" s="16">
        <v>615</v>
      </c>
      <c r="C35" s="17">
        <f t="shared" si="2"/>
        <v>-301</v>
      </c>
      <c r="D35" s="20" t="s">
        <v>25</v>
      </c>
      <c r="E35" s="41">
        <v>1055</v>
      </c>
      <c r="F35" s="16">
        <v>1345</v>
      </c>
      <c r="G35" s="17">
        <f t="shared" si="3"/>
        <v>-290</v>
      </c>
      <c r="H35" s="19"/>
    </row>
    <row r="36" spans="1:8" x14ac:dyDescent="0.3">
      <c r="A36" s="3">
        <v>133.16999999999999</v>
      </c>
      <c r="B36" s="16">
        <v>115</v>
      </c>
      <c r="C36" s="17">
        <f t="shared" si="2"/>
        <v>18.169999999999987</v>
      </c>
      <c r="D36" s="20" t="s">
        <v>26</v>
      </c>
      <c r="E36" s="41">
        <v>757</v>
      </c>
      <c r="F36" s="16">
        <v>730</v>
      </c>
      <c r="G36" s="17">
        <f t="shared" si="3"/>
        <v>27</v>
      </c>
      <c r="H36" s="19"/>
    </row>
    <row r="37" spans="1:8" x14ac:dyDescent="0.3">
      <c r="A37" s="3">
        <v>807.74</v>
      </c>
      <c r="B37" s="16">
        <v>1000</v>
      </c>
      <c r="C37" s="17">
        <f>SUM(A37-B37)</f>
        <v>-192.26</v>
      </c>
      <c r="D37" s="20" t="s">
        <v>29</v>
      </c>
      <c r="E37" s="41">
        <v>12091</v>
      </c>
      <c r="F37" s="16">
        <v>11600</v>
      </c>
      <c r="G37" s="17">
        <f t="shared" si="3"/>
        <v>491</v>
      </c>
      <c r="H37" s="19"/>
    </row>
    <row r="38" spans="1:8" x14ac:dyDescent="0.3">
      <c r="A38" s="3">
        <v>33.340000000000003</v>
      </c>
      <c r="B38" s="16">
        <v>40</v>
      </c>
      <c r="C38" s="17">
        <f t="shared" si="2"/>
        <v>-6.6599999999999966</v>
      </c>
      <c r="D38" s="20" t="s">
        <v>42</v>
      </c>
      <c r="E38" s="41">
        <v>367</v>
      </c>
      <c r="F38" s="16">
        <v>615</v>
      </c>
      <c r="G38" s="17">
        <f t="shared" si="3"/>
        <v>-248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41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41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41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41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374</v>
      </c>
      <c r="B43" s="16">
        <v>350</v>
      </c>
      <c r="C43" s="17">
        <f t="shared" si="2"/>
        <v>24</v>
      </c>
      <c r="D43" s="20" t="s">
        <v>37</v>
      </c>
      <c r="E43" s="41">
        <v>2259</v>
      </c>
      <c r="F43" s="16">
        <v>2240</v>
      </c>
      <c r="G43" s="17">
        <f t="shared" si="3"/>
        <v>19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46">
        <v>91</v>
      </c>
      <c r="F44" s="34">
        <v>0</v>
      </c>
      <c r="G44" s="35">
        <f t="shared" si="3"/>
        <v>91</v>
      </c>
      <c r="H44" s="19"/>
    </row>
    <row r="45" spans="1:8" x14ac:dyDescent="0.3">
      <c r="A45" s="3">
        <f>SUM(A33:A44)</f>
        <v>5504.9</v>
      </c>
      <c r="B45" s="16">
        <f>SUM(B33:B44)</f>
        <v>6824</v>
      </c>
      <c r="C45" s="17">
        <f>SUM(C33:C44)</f>
        <v>-1319.1</v>
      </c>
      <c r="D45" s="36" t="s">
        <v>33</v>
      </c>
      <c r="E45" s="41">
        <f>SUM(E33:E44)</f>
        <v>46348</v>
      </c>
      <c r="F45" s="16">
        <f>SUM(F33:F44)</f>
        <v>48599</v>
      </c>
      <c r="G45" s="17">
        <f>SUM(G33:G44)</f>
        <v>-2251</v>
      </c>
      <c r="H45" s="19"/>
    </row>
    <row r="46" spans="1:8" x14ac:dyDescent="0.3">
      <c r="A46" s="3"/>
      <c r="B46" s="16"/>
      <c r="C46" s="17"/>
      <c r="D46" s="36"/>
      <c r="E46" s="41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41"/>
      <c r="F47" s="16"/>
      <c r="G47" s="17"/>
      <c r="H47" s="19"/>
    </row>
    <row r="48" spans="1:8" x14ac:dyDescent="0.3">
      <c r="A48" s="3">
        <v>6925.57</v>
      </c>
      <c r="B48" s="16">
        <v>6820</v>
      </c>
      <c r="C48" s="17">
        <f t="shared" ref="C48:C54" si="4">SUM(A48-B48)</f>
        <v>105.56999999999971</v>
      </c>
      <c r="D48" s="20" t="s">
        <v>28</v>
      </c>
      <c r="E48" s="41">
        <v>54833</v>
      </c>
      <c r="F48" s="16">
        <v>51427</v>
      </c>
      <c r="G48" s="17">
        <f t="shared" ref="G48:G54" si="5">SUM(E48-F48)</f>
        <v>3406</v>
      </c>
      <c r="H48" s="19"/>
    </row>
    <row r="49" spans="1:8" x14ac:dyDescent="0.3">
      <c r="A49" s="3">
        <v>306.5</v>
      </c>
      <c r="B49" s="16">
        <v>110</v>
      </c>
      <c r="C49" s="17">
        <f t="shared" si="4"/>
        <v>196.5</v>
      </c>
      <c r="D49" s="20" t="s">
        <v>25</v>
      </c>
      <c r="E49" s="41">
        <v>1619</v>
      </c>
      <c r="F49" s="16">
        <v>715</v>
      </c>
      <c r="G49" s="17">
        <f t="shared" si="5"/>
        <v>904</v>
      </c>
      <c r="H49" s="19"/>
    </row>
    <row r="50" spans="1:8" x14ac:dyDescent="0.3">
      <c r="A50" s="3">
        <v>519.28</v>
      </c>
      <c r="B50" s="16">
        <v>550</v>
      </c>
      <c r="C50" s="17">
        <f t="shared" si="4"/>
        <v>-30.720000000000027</v>
      </c>
      <c r="D50" s="20" t="s">
        <v>12</v>
      </c>
      <c r="E50" s="41">
        <v>6011</v>
      </c>
      <c r="F50" s="16">
        <v>5010</v>
      </c>
      <c r="G50" s="17">
        <f t="shared" si="5"/>
        <v>1001</v>
      </c>
      <c r="H50" s="19"/>
    </row>
    <row r="51" spans="1:8" x14ac:dyDescent="0.3">
      <c r="A51" s="3">
        <v>13263</v>
      </c>
      <c r="B51" s="16">
        <v>6866</v>
      </c>
      <c r="C51" s="17">
        <f t="shared" si="4"/>
        <v>6397</v>
      </c>
      <c r="D51" s="20" t="s">
        <v>34</v>
      </c>
      <c r="E51" s="41">
        <v>36630</v>
      </c>
      <c r="F51" s="16">
        <v>41196</v>
      </c>
      <c r="G51" s="17">
        <f t="shared" si="5"/>
        <v>-4566</v>
      </c>
      <c r="H51" s="19"/>
    </row>
    <row r="52" spans="1:8" x14ac:dyDescent="0.3">
      <c r="A52" s="3">
        <v>8000</v>
      </c>
      <c r="B52" s="16">
        <v>29500</v>
      </c>
      <c r="C52" s="17">
        <f t="shared" si="4"/>
        <v>-21500</v>
      </c>
      <c r="D52" s="20" t="s">
        <v>45</v>
      </c>
      <c r="E52" s="41">
        <v>84602</v>
      </c>
      <c r="F52" s="16">
        <v>88750</v>
      </c>
      <c r="G52" s="17">
        <f t="shared" si="5"/>
        <v>-4148</v>
      </c>
      <c r="H52" s="19"/>
    </row>
    <row r="53" spans="1:8" x14ac:dyDescent="0.3">
      <c r="A53" s="3">
        <v>3065</v>
      </c>
      <c r="B53" s="16">
        <v>0</v>
      </c>
      <c r="C53" s="17">
        <f t="shared" si="4"/>
        <v>3065</v>
      </c>
      <c r="D53" s="20" t="s">
        <v>49</v>
      </c>
      <c r="E53" s="41">
        <v>9390</v>
      </c>
      <c r="F53" s="16">
        <v>1400</v>
      </c>
      <c r="G53" s="17">
        <f t="shared" si="5"/>
        <v>7990</v>
      </c>
      <c r="H53" s="19"/>
    </row>
    <row r="54" spans="1:8" x14ac:dyDescent="0.3">
      <c r="A54" s="8">
        <v>622.33000000000004</v>
      </c>
      <c r="B54" s="34">
        <v>100</v>
      </c>
      <c r="C54" s="17">
        <f t="shared" si="4"/>
        <v>522.33000000000004</v>
      </c>
      <c r="D54" s="20" t="s">
        <v>46</v>
      </c>
      <c r="E54" s="46">
        <v>6530</v>
      </c>
      <c r="F54" s="34">
        <v>5441</v>
      </c>
      <c r="G54" s="17">
        <f t="shared" si="5"/>
        <v>1089</v>
      </c>
      <c r="H54" s="19"/>
    </row>
    <row r="55" spans="1:8" x14ac:dyDescent="0.3">
      <c r="A55" s="3">
        <f>SUM(A48:A54)</f>
        <v>32701.68</v>
      </c>
      <c r="B55" s="16">
        <f>SUM(B48:B54)</f>
        <v>43946</v>
      </c>
      <c r="C55" s="17">
        <f>SUM(C48:C54)</f>
        <v>-11244.320000000002</v>
      </c>
      <c r="D55" s="36" t="s">
        <v>35</v>
      </c>
      <c r="E55" s="41">
        <f>SUM(E48:E54)</f>
        <v>199615</v>
      </c>
      <c r="F55" s="16">
        <f>SUM(F48:F54)</f>
        <v>193939</v>
      </c>
      <c r="G55" s="17">
        <f>SUM(G48:G54)</f>
        <v>5676</v>
      </c>
      <c r="H55" s="19"/>
    </row>
    <row r="56" spans="1:8" x14ac:dyDescent="0.3">
      <c r="A56" s="3"/>
      <c r="B56" s="16"/>
      <c r="C56" s="17"/>
      <c r="D56" s="20"/>
      <c r="E56" s="41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41"/>
      <c r="F57" s="16"/>
      <c r="G57" s="17"/>
      <c r="H57" s="19"/>
    </row>
    <row r="58" spans="1:8" x14ac:dyDescent="0.3">
      <c r="A58" s="3">
        <v>1145.4000000000001</v>
      </c>
      <c r="B58" s="16">
        <v>1220</v>
      </c>
      <c r="C58" s="17">
        <f>SUM(A58-B58)</f>
        <v>-74.599999999999909</v>
      </c>
      <c r="D58" s="20" t="s">
        <v>28</v>
      </c>
      <c r="E58" s="41">
        <v>8380</v>
      </c>
      <c r="F58" s="16">
        <v>9224</v>
      </c>
      <c r="G58" s="17">
        <f>SUM(E58-F58)</f>
        <v>-844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41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41">
        <v>0</v>
      </c>
      <c r="F60" s="16">
        <v>0</v>
      </c>
      <c r="G60" s="17">
        <f t="shared" si="7"/>
        <v>0</v>
      </c>
      <c r="H60" s="19"/>
    </row>
    <row r="61" spans="1:8" x14ac:dyDescent="0.3">
      <c r="A61" s="3">
        <v>0</v>
      </c>
      <c r="B61" s="16">
        <v>37</v>
      </c>
      <c r="C61" s="17">
        <f t="shared" si="6"/>
        <v>-37</v>
      </c>
      <c r="D61" s="20" t="s">
        <v>26</v>
      </c>
      <c r="E61" s="41">
        <v>0</v>
      </c>
      <c r="F61" s="16">
        <v>222</v>
      </c>
      <c r="G61" s="17">
        <f t="shared" si="7"/>
        <v>-222</v>
      </c>
      <c r="H61" s="19"/>
    </row>
    <row r="62" spans="1:8" x14ac:dyDescent="0.3">
      <c r="A62" s="3">
        <v>0</v>
      </c>
      <c r="B62" s="16">
        <v>0</v>
      </c>
      <c r="C62" s="17">
        <f t="shared" si="6"/>
        <v>0</v>
      </c>
      <c r="D62" s="20" t="s">
        <v>37</v>
      </c>
      <c r="E62" s="41">
        <v>29</v>
      </c>
      <c r="F62" s="16">
        <v>95</v>
      </c>
      <c r="G62" s="17">
        <f t="shared" si="7"/>
        <v>-66</v>
      </c>
      <c r="H62" s="19"/>
    </row>
    <row r="63" spans="1:8" x14ac:dyDescent="0.3">
      <c r="A63" s="3">
        <v>520</v>
      </c>
      <c r="B63" s="16">
        <v>520</v>
      </c>
      <c r="C63" s="17">
        <f t="shared" si="6"/>
        <v>0</v>
      </c>
      <c r="D63" s="20" t="s">
        <v>38</v>
      </c>
      <c r="E63" s="41">
        <v>3120</v>
      </c>
      <c r="F63" s="16">
        <v>3120</v>
      </c>
      <c r="G63" s="17">
        <f t="shared" si="7"/>
        <v>0</v>
      </c>
      <c r="H63" s="19"/>
    </row>
    <row r="64" spans="1:8" x14ac:dyDescent="0.3">
      <c r="A64" s="3">
        <v>0</v>
      </c>
      <c r="B64" s="16">
        <v>40</v>
      </c>
      <c r="C64" s="17">
        <f t="shared" si="6"/>
        <v>-40</v>
      </c>
      <c r="D64" s="20" t="s">
        <v>39</v>
      </c>
      <c r="E64" s="41">
        <v>33</v>
      </c>
      <c r="F64" s="16">
        <v>240</v>
      </c>
      <c r="G64" s="17">
        <f t="shared" si="7"/>
        <v>-207</v>
      </c>
      <c r="H64" s="19"/>
    </row>
    <row r="65" spans="1:8" x14ac:dyDescent="0.3">
      <c r="A65" s="3">
        <v>2625</v>
      </c>
      <c r="B65" s="16">
        <v>0</v>
      </c>
      <c r="C65" s="17">
        <f t="shared" si="6"/>
        <v>2625</v>
      </c>
      <c r="D65" s="20" t="s">
        <v>40</v>
      </c>
      <c r="E65" s="41">
        <v>2625</v>
      </c>
      <c r="F65" s="16">
        <v>0</v>
      </c>
      <c r="G65" s="17">
        <f t="shared" si="7"/>
        <v>2625</v>
      </c>
      <c r="H65" s="19"/>
    </row>
    <row r="66" spans="1:8" x14ac:dyDescent="0.3">
      <c r="A66" s="3">
        <v>0</v>
      </c>
      <c r="B66" s="16">
        <v>25</v>
      </c>
      <c r="C66" s="17">
        <f t="shared" si="6"/>
        <v>-25</v>
      </c>
      <c r="D66" s="20" t="s">
        <v>41</v>
      </c>
      <c r="E66" s="41">
        <v>2</v>
      </c>
      <c r="F66" s="16">
        <v>150</v>
      </c>
      <c r="G66" s="17">
        <f t="shared" si="7"/>
        <v>-148</v>
      </c>
      <c r="H66" s="19"/>
    </row>
    <row r="67" spans="1:8" x14ac:dyDescent="0.3">
      <c r="A67" s="8">
        <v>1900.81</v>
      </c>
      <c r="B67" s="34">
        <v>-400</v>
      </c>
      <c r="C67" s="35">
        <f t="shared" si="6"/>
        <v>2300.81</v>
      </c>
      <c r="D67" s="20" t="s">
        <v>12</v>
      </c>
      <c r="E67" s="46">
        <v>7050</v>
      </c>
      <c r="F67" s="34">
        <v>-2550</v>
      </c>
      <c r="G67" s="17">
        <f>SUM(E67-F67)</f>
        <v>9600</v>
      </c>
      <c r="H67" s="19"/>
    </row>
    <row r="68" spans="1:8" x14ac:dyDescent="0.3">
      <c r="A68" s="3">
        <f>SUM(A58:A67)</f>
        <v>6191.2099999999991</v>
      </c>
      <c r="B68" s="16">
        <f>SUM(B58:B67)</f>
        <v>1442</v>
      </c>
      <c r="C68" s="17">
        <f>SUM(C58:C67)</f>
        <v>4749.21</v>
      </c>
      <c r="D68" s="36" t="s">
        <v>35</v>
      </c>
      <c r="E68" s="41">
        <f>SUM(E58:E67)</f>
        <v>21239</v>
      </c>
      <c r="F68" s="16">
        <f>SUM(F58:F67)</f>
        <v>10501</v>
      </c>
      <c r="G68" s="17">
        <f>SUM(E68-F68)</f>
        <v>10738</v>
      </c>
      <c r="H68" s="19"/>
    </row>
    <row r="69" spans="1:8" x14ac:dyDescent="0.3">
      <c r="A69" s="4">
        <f>A68+A55+A45</f>
        <v>44397.79</v>
      </c>
      <c r="B69" s="21">
        <f>SUM(B45+B55+B68)</f>
        <v>52212</v>
      </c>
      <c r="C69" s="22">
        <f>A69-B69</f>
        <v>-7814.2099999999991</v>
      </c>
      <c r="D69" s="23" t="s">
        <v>43</v>
      </c>
      <c r="E69" s="42">
        <f>E68+E55+E45</f>
        <v>267202</v>
      </c>
      <c r="F69" s="21">
        <f>SUM(F45+F55+F68)</f>
        <v>253039</v>
      </c>
      <c r="G69" s="22">
        <f>E69-F69</f>
        <v>14163</v>
      </c>
      <c r="H69" s="19"/>
    </row>
    <row r="70" spans="1:8" x14ac:dyDescent="0.3">
      <c r="A70" s="7"/>
      <c r="B70" s="30"/>
      <c r="C70" s="31"/>
      <c r="D70" s="20"/>
      <c r="E70" s="45"/>
      <c r="F70" s="30"/>
      <c r="G70" s="31"/>
      <c r="H70" s="19"/>
    </row>
    <row r="71" spans="1:8" x14ac:dyDescent="0.3">
      <c r="A71" s="6"/>
      <c r="B71" s="27"/>
      <c r="C71" s="28"/>
      <c r="D71" s="20"/>
      <c r="E71" s="44"/>
      <c r="F71" s="27"/>
      <c r="G71" s="28"/>
      <c r="H71" s="19"/>
    </row>
    <row r="72" spans="1:8" ht="15" thickBot="1" x14ac:dyDescent="0.35">
      <c r="A72" s="9">
        <f>A29-A69</f>
        <v>3284.6100000000006</v>
      </c>
      <c r="B72" s="37">
        <f>B29-B69</f>
        <v>-1541</v>
      </c>
      <c r="C72" s="38">
        <f>C29-C69</f>
        <v>4825.6100000000024</v>
      </c>
      <c r="D72" s="39" t="s">
        <v>14</v>
      </c>
      <c r="E72" s="47">
        <v>14296.56</v>
      </c>
      <c r="F72" s="37">
        <f>F29-F69</f>
        <v>-30618</v>
      </c>
      <c r="G72" s="38">
        <f>SUM(E72-F72)</f>
        <v>44914.559999999998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2022-07-08T18:05:13Z</dcterms:modified>
</cp:coreProperties>
</file>