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Documents\Board\2022\09-2022\"/>
    </mc:Choice>
  </mc:AlternateContent>
  <xr:revisionPtr revIDLastSave="0" documentId="13_ncr:1_{46BA5514-B6D2-4FAF-9AAD-2D3988921C5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Sheet1!$A$1:$G$72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55" i="1" l="1"/>
  <c r="F68" i="1" l="1"/>
  <c r="G53" i="1" l="1"/>
  <c r="G15" i="1"/>
  <c r="F45" i="1" l="1"/>
  <c r="F27" i="1"/>
  <c r="F18" i="1"/>
  <c r="C53" i="1"/>
  <c r="C15" i="1"/>
  <c r="F69" i="1" l="1"/>
  <c r="F29" i="1"/>
  <c r="F72" i="1" l="1"/>
  <c r="A45" i="1"/>
  <c r="E68" i="1"/>
  <c r="A55" i="1" l="1"/>
  <c r="C21" i="1" l="1"/>
  <c r="C23" i="1" l="1"/>
  <c r="C22" i="1"/>
  <c r="E45" i="1" l="1"/>
  <c r="B18" i="1" l="1"/>
  <c r="B55" i="1"/>
  <c r="E55" i="1" l="1"/>
  <c r="A68" i="1" l="1"/>
  <c r="G9" i="1" l="1"/>
  <c r="G10" i="1"/>
  <c r="G11" i="1"/>
  <c r="G12" i="1"/>
  <c r="G13" i="1"/>
  <c r="G14" i="1"/>
  <c r="G16" i="1"/>
  <c r="G21" i="1"/>
  <c r="G22" i="1"/>
  <c r="G23" i="1"/>
  <c r="C9" i="1"/>
  <c r="C10" i="1"/>
  <c r="C11" i="1"/>
  <c r="C12" i="1"/>
  <c r="C13" i="1"/>
  <c r="C14" i="1"/>
  <c r="C16" i="1"/>
  <c r="C33" i="1"/>
  <c r="C34" i="1"/>
  <c r="C35" i="1"/>
  <c r="C36" i="1"/>
  <c r="C37" i="1"/>
  <c r="C38" i="1"/>
  <c r="C39" i="1"/>
  <c r="C40" i="1"/>
  <c r="C41" i="1"/>
  <c r="C42" i="1"/>
  <c r="C43" i="1"/>
  <c r="C44" i="1"/>
  <c r="C48" i="1"/>
  <c r="C49" i="1"/>
  <c r="C50" i="1"/>
  <c r="C51" i="1"/>
  <c r="C52" i="1"/>
  <c r="C54" i="1"/>
  <c r="C58" i="1"/>
  <c r="C59" i="1"/>
  <c r="C60" i="1"/>
  <c r="C61" i="1"/>
  <c r="C62" i="1"/>
  <c r="C63" i="1"/>
  <c r="C64" i="1"/>
  <c r="C65" i="1"/>
  <c r="C66" i="1"/>
  <c r="C67" i="1"/>
  <c r="G49" i="1"/>
  <c r="G50" i="1"/>
  <c r="G51" i="1"/>
  <c r="G52" i="1"/>
  <c r="G54" i="1"/>
  <c r="G48" i="1"/>
  <c r="B27" i="1"/>
  <c r="B45" i="1"/>
  <c r="B68" i="1"/>
  <c r="G60" i="1"/>
  <c r="G61" i="1"/>
  <c r="G62" i="1"/>
  <c r="G63" i="1"/>
  <c r="G64" i="1"/>
  <c r="G66" i="1"/>
  <c r="G67" i="1"/>
  <c r="G58" i="1"/>
  <c r="G34" i="1"/>
  <c r="G35" i="1"/>
  <c r="G36" i="1"/>
  <c r="G38" i="1"/>
  <c r="G40" i="1"/>
  <c r="G42" i="1"/>
  <c r="G43" i="1"/>
  <c r="G44" i="1"/>
  <c r="G33" i="1"/>
  <c r="G59" i="1"/>
  <c r="G65" i="1"/>
  <c r="G37" i="1"/>
  <c r="G39" i="1"/>
  <c r="G41" i="1"/>
  <c r="A27" i="1"/>
  <c r="A18" i="1"/>
  <c r="G27" i="1" l="1"/>
  <c r="G68" i="1"/>
  <c r="B29" i="1"/>
  <c r="C18" i="1"/>
  <c r="G55" i="1"/>
  <c r="E69" i="1"/>
  <c r="E29" i="1"/>
  <c r="G18" i="1"/>
  <c r="A69" i="1"/>
  <c r="A29" i="1"/>
  <c r="C68" i="1"/>
  <c r="C55" i="1"/>
  <c r="C45" i="1"/>
  <c r="C27" i="1"/>
  <c r="G45" i="1"/>
  <c r="B69" i="1"/>
  <c r="G72" i="1" l="1"/>
  <c r="G29" i="1"/>
  <c r="C29" i="1"/>
  <c r="A72" i="1"/>
  <c r="G69" i="1"/>
  <c r="C69" i="1"/>
  <c r="B72" i="1"/>
  <c r="C72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  <author>Kelcy Boettcher</author>
  </authors>
  <commentList>
    <comment ref="A9" authorId="0" shapeId="0" xr:uid="{E0D31C87-BEC5-42C7-B1B4-CEB18F064807}">
      <text>
        <r>
          <rPr>
            <b/>
            <sz val="9"/>
            <color indexed="81"/>
            <rFont val="Tahoma"/>
            <family val="2"/>
          </rPr>
          <t xml:space="preserve">Owner: </t>
        </r>
        <r>
          <rPr>
            <sz val="9"/>
            <color indexed="81"/>
            <rFont val="Tahoma"/>
            <family val="2"/>
          </rPr>
          <t>Fox Valley outing, Hunter's Eve Bash, UTV raffle</t>
        </r>
      </text>
    </comment>
    <comment ref="A10" authorId="0" shapeId="0" xr:uid="{89BD76B0-F5FE-41DD-BD2E-A021F4F5FC1D}">
      <text>
        <r>
          <rPr>
            <b/>
            <sz val="9"/>
            <color indexed="81"/>
            <rFont val="Tahoma"/>
            <charset val="1"/>
          </rPr>
          <t xml:space="preserve">Owner
</t>
        </r>
        <r>
          <rPr>
            <sz val="9"/>
            <color indexed="81"/>
            <rFont val="Tahoma"/>
            <family val="2"/>
          </rPr>
          <t>'23 calendar sales, $8830 UTV</t>
        </r>
      </text>
    </comment>
    <comment ref="A11" authorId="0" shapeId="0" xr:uid="{356146EA-D812-49C8-BB1D-4FE19ED02EC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$505 sustaining monthly donations</t>
        </r>
      </text>
    </comment>
    <comment ref="A13" authorId="0" shapeId="0" xr:uid="{60116D29-152D-4812-887B-4B499B19436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HRP billable grant hours &amp; expenses</t>
        </r>
      </text>
    </comment>
    <comment ref="A14" authorId="0" shapeId="0" xr:uid="{E6FA7744-6614-4A62-BBEC-CCD6C6EB5BE6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USFWS</t>
        </r>
      </text>
    </comment>
    <comment ref="A15" authorId="0" shapeId="0" xr:uid="{D71AB13D-D482-4A45-982F-B45DBBC088FB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Vendor payments, August Paypal sales</t>
        </r>
      </text>
    </comment>
    <comment ref="A16" authorId="0" shapeId="0" xr:uid="{BEDDB6B2-03B8-4549-A8A8-0D2D52741C2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$54.25 AmazonSmile, $1000 PDC 3M match, $75 donation</t>
        </r>
      </text>
    </comment>
    <comment ref="A37" authorId="0" shapeId="0" xr:uid="{41EE0681-40FF-480A-9233-46FC8130C4A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CC processing</t>
        </r>
      </text>
    </comment>
    <comment ref="A50" authorId="0" shapeId="0" xr:uid="{4FFEA209-5265-4FB1-A3BB-F96977560F5F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$335.10 Chapter grants Jackson Marsh, $1300 wood duck box lumber</t>
        </r>
      </text>
    </comment>
    <comment ref="A52" authorId="0" shapeId="0" xr:uid="{0A04AF66-2842-4923-81D4-2110FD687E1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USFWS</t>
        </r>
      </text>
    </comment>
    <comment ref="A54" authorId="0" shapeId="0" xr:uid="{D364FAEC-061E-4EFE-A667-7608436B2572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Website, </t>
        </r>
      </text>
    </comment>
    <comment ref="A67" authorId="1" shapeId="0" xr:uid="{00000000-0006-0000-0000-000009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GGBCF loss
</t>
        </r>
      </text>
    </comment>
  </commentList>
</comments>
</file>

<file path=xl/sharedStrings.xml><?xml version="1.0" encoding="utf-8"?>
<sst xmlns="http://schemas.openxmlformats.org/spreadsheetml/2006/main" count="64" uniqueCount="50">
  <si>
    <t>The Wisconsin Waterfowl Association</t>
  </si>
  <si>
    <t>Income Statement</t>
  </si>
  <si>
    <t>Current Month</t>
  </si>
  <si>
    <t>Year-To-Date</t>
  </si>
  <si>
    <t>Actual</t>
  </si>
  <si>
    <t>Budget</t>
  </si>
  <si>
    <t>Variance</t>
  </si>
  <si>
    <t>Gross Sales</t>
  </si>
  <si>
    <t>Net Sales</t>
  </si>
  <si>
    <t>Standard Cost of Sales</t>
  </si>
  <si>
    <t>COS-Other</t>
  </si>
  <si>
    <t>Total Standard Cost of Sales</t>
  </si>
  <si>
    <t>Other</t>
  </si>
  <si>
    <t>Marketing</t>
  </si>
  <si>
    <t>Net Income</t>
  </si>
  <si>
    <t>Chapter event revenue</t>
  </si>
  <si>
    <t>State event revenue</t>
  </si>
  <si>
    <t>Sponsor revenue</t>
  </si>
  <si>
    <t>Restoration revenue</t>
  </si>
  <si>
    <t>other grant revenue</t>
  </si>
  <si>
    <t>COS-Chapter event revenue</t>
  </si>
  <si>
    <t>COS-State event revenue</t>
  </si>
  <si>
    <t>Gross Profit</t>
  </si>
  <si>
    <t>Development:</t>
  </si>
  <si>
    <t>Operating Expenses</t>
  </si>
  <si>
    <t>Travel</t>
  </si>
  <si>
    <t>Phone</t>
  </si>
  <si>
    <t>Benefits</t>
  </si>
  <si>
    <t>Wages</t>
  </si>
  <si>
    <t>Event expenses</t>
  </si>
  <si>
    <t>Shows &amp; meetings</t>
  </si>
  <si>
    <t>Magazine</t>
  </si>
  <si>
    <t>Advertising</t>
  </si>
  <si>
    <t xml:space="preserve">Total </t>
  </si>
  <si>
    <t>HRP</t>
  </si>
  <si>
    <t>Total</t>
  </si>
  <si>
    <t>Administration:</t>
  </si>
  <si>
    <t>Rent</t>
  </si>
  <si>
    <t>Insurance</t>
  </si>
  <si>
    <t>Postage</t>
  </si>
  <si>
    <t>Professional fees</t>
  </si>
  <si>
    <t>Supplies</t>
  </si>
  <si>
    <t>Postage &amp; shipping</t>
  </si>
  <si>
    <t>Total Operating Expenses</t>
  </si>
  <si>
    <t>Membership revenue</t>
  </si>
  <si>
    <t>Other Grants</t>
  </si>
  <si>
    <t>Education</t>
  </si>
  <si>
    <t>Program Services:</t>
  </si>
  <si>
    <t>EXPO revenue</t>
  </si>
  <si>
    <t>EXPO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</si>
</sst>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[$-409]mmmm\-yy;@"/>
    <numFmt numFmtId="165" formatCode=".0"/>
    <numFmt numFmtId="166" formatCode="_(* #,##0.0_);_(* \(#,##0.0\);_(* &quot;-&quot;??_);_(@_)"/>
    <numFmt numFmtId="167" formatCode="0.0%"/>
  </numFmts>
  <fonts count="13" x14ac:knownFonts="1">
    <font>
      <sz val="11"/>
      <color theme="1"/>
      <name val="Calibri"/>
      <family val="2"/>
      <scheme val="minor"/>
    </font>
    <font>
      <b/>
      <i/>
      <sz val="10"/>
      <name val="Arial"/>
      <family val="2"/>
    </font>
    <font>
      <b/>
      <i/>
      <sz val="11"/>
      <color indexed="12"/>
      <name val="Arial"/>
      <family val="2"/>
    </font>
    <font>
      <b/>
      <u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u/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indexed="81"/>
      <name val="Tahoma"/>
      <charset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0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56">
    <xf numFmtId="0" fontId="0" fillId="0" borderId="0" xfId="0"/>
    <xf numFmtId="0" fontId="3" fillId="0" borderId="1" xfId="0" applyFont="1" applyBorder="1" applyAlignment="1">
      <alignment horizontal="center"/>
    </xf>
    <xf numFmtId="0" fontId="0" fillId="0" borderId="2" xfId="0" applyBorder="1"/>
    <xf numFmtId="3" fontId="4" fillId="0" borderId="2" xfId="1" applyNumberFormat="1" applyFont="1" applyBorder="1"/>
    <xf numFmtId="3" fontId="5" fillId="0" borderId="1" xfId="1" applyNumberFormat="1" applyFont="1" applyBorder="1"/>
    <xf numFmtId="3" fontId="5" fillId="0" borderId="2" xfId="1" applyNumberFormat="1" applyFont="1" applyBorder="1"/>
    <xf numFmtId="166" fontId="4" fillId="0" borderId="2" xfId="1" applyNumberFormat="1" applyFont="1" applyBorder="1"/>
    <xf numFmtId="167" fontId="6" fillId="0" borderId="2" xfId="2" applyNumberFormat="1" applyFont="1" applyBorder="1"/>
    <xf numFmtId="3" fontId="7" fillId="0" borderId="2" xfId="1" applyNumberFormat="1" applyFont="1" applyBorder="1"/>
    <xf numFmtId="3" fontId="5" fillId="0" borderId="3" xfId="0" applyNumberFormat="1" applyFont="1" applyBorder="1"/>
    <xf numFmtId="164" fontId="2" fillId="0" borderId="4" xfId="0" applyNumberFormat="1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5" xfId="0" applyFont="1" applyBorder="1" applyAlignment="1">
      <alignment horizontal="center"/>
    </xf>
    <xf numFmtId="0" fontId="0" fillId="0" borderId="6" xfId="0" applyBorder="1"/>
    <xf numFmtId="0" fontId="0" fillId="0" borderId="5" xfId="0" applyBorder="1"/>
    <xf numFmtId="165" fontId="3" fillId="0" borderId="6" xfId="0" applyNumberFormat="1" applyFont="1" applyBorder="1" applyAlignment="1">
      <alignment horizontal="center"/>
    </xf>
    <xf numFmtId="3" fontId="4" fillId="0" borderId="0" xfId="1" applyNumberFormat="1" applyFont="1"/>
    <xf numFmtId="3" fontId="4" fillId="0" borderId="5" xfId="1" applyNumberFormat="1" applyFont="1" applyBorder="1"/>
    <xf numFmtId="165" fontId="4" fillId="0" borderId="6" xfId="0" applyNumberFormat="1" applyFont="1" applyBorder="1" applyAlignment="1">
      <alignment horizontal="center"/>
    </xf>
    <xf numFmtId="3" fontId="0" fillId="0" borderId="0" xfId="0" applyNumberFormat="1"/>
    <xf numFmtId="165" fontId="0" fillId="0" borderId="6" xfId="0" applyNumberFormat="1" applyBorder="1" applyAlignment="1">
      <alignment horizontal="center"/>
    </xf>
    <xf numFmtId="3" fontId="5" fillId="0" borderId="8" xfId="1" applyNumberFormat="1" applyFont="1" applyBorder="1"/>
    <xf numFmtId="3" fontId="5" fillId="0" borderId="9" xfId="1" applyNumberFormat="1" applyFont="1" applyBorder="1"/>
    <xf numFmtId="165" fontId="5" fillId="0" borderId="10" xfId="0" applyNumberFormat="1" applyFont="1" applyBorder="1" applyAlignment="1">
      <alignment horizontal="center"/>
    </xf>
    <xf numFmtId="3" fontId="5" fillId="0" borderId="0" xfId="1" applyNumberFormat="1" applyFont="1"/>
    <xf numFmtId="3" fontId="5" fillId="0" borderId="5" xfId="1" applyNumberFormat="1" applyFont="1" applyBorder="1"/>
    <xf numFmtId="165" fontId="5" fillId="0" borderId="6" xfId="0" applyNumberFormat="1" applyFont="1" applyBorder="1" applyAlignment="1">
      <alignment horizontal="center"/>
    </xf>
    <xf numFmtId="166" fontId="4" fillId="0" borderId="0" xfId="1" applyNumberFormat="1" applyFont="1"/>
    <xf numFmtId="166" fontId="4" fillId="0" borderId="5" xfId="1" applyNumberFormat="1" applyFont="1" applyBorder="1"/>
    <xf numFmtId="3" fontId="4" fillId="0" borderId="11" xfId="1" applyNumberFormat="1" applyFont="1" applyBorder="1"/>
    <xf numFmtId="167" fontId="6" fillId="0" borderId="0" xfId="2" applyNumberFormat="1" applyFont="1"/>
    <xf numFmtId="167" fontId="6" fillId="0" borderId="5" xfId="2" applyNumberFormat="1" applyFont="1" applyBorder="1"/>
    <xf numFmtId="165" fontId="11" fillId="0" borderId="6" xfId="0" applyNumberFormat="1" applyFont="1" applyBorder="1" applyAlignment="1">
      <alignment horizontal="left"/>
    </xf>
    <xf numFmtId="0" fontId="0" fillId="0" borderId="6" xfId="0" applyBorder="1" applyAlignment="1">
      <alignment horizontal="center"/>
    </xf>
    <xf numFmtId="3" fontId="7" fillId="0" borderId="0" xfId="1" applyNumberFormat="1" applyFont="1"/>
    <xf numFmtId="3" fontId="7" fillId="0" borderId="5" xfId="1" applyNumberFormat="1" applyFont="1" applyBorder="1"/>
    <xf numFmtId="165" fontId="11" fillId="0" borderId="6" xfId="0" applyNumberFormat="1" applyFont="1" applyBorder="1" applyAlignment="1">
      <alignment horizontal="center"/>
    </xf>
    <xf numFmtId="3" fontId="5" fillId="0" borderId="12" xfId="0" applyNumberFormat="1" applyFont="1" applyBorder="1"/>
    <xf numFmtId="3" fontId="5" fillId="0" borderId="13" xfId="0" applyNumberFormat="1" applyFont="1" applyBorder="1"/>
    <xf numFmtId="165" fontId="5" fillId="0" borderId="4" xfId="0" applyNumberFormat="1" applyFont="1" applyBorder="1" applyAlignment="1">
      <alignment horizontal="center"/>
    </xf>
    <xf numFmtId="0" fontId="0" fillId="0" borderId="7" xfId="0" applyFill="1" applyBorder="1"/>
    <xf numFmtId="3" fontId="4" fillId="0" borderId="2" xfId="1" applyNumberFormat="1" applyFont="1" applyFill="1" applyBorder="1"/>
    <xf numFmtId="3" fontId="5" fillId="0" borderId="1" xfId="1" applyNumberFormat="1" applyFont="1" applyFill="1" applyBorder="1"/>
    <xf numFmtId="3" fontId="5" fillId="0" borderId="2" xfId="1" applyNumberFormat="1" applyFont="1" applyFill="1" applyBorder="1"/>
    <xf numFmtId="166" fontId="4" fillId="0" borderId="2" xfId="1" applyNumberFormat="1" applyFont="1" applyFill="1" applyBorder="1"/>
    <xf numFmtId="167" fontId="6" fillId="0" borderId="2" xfId="2" applyNumberFormat="1" applyFont="1" applyFill="1" applyBorder="1"/>
    <xf numFmtId="3" fontId="7" fillId="0" borderId="2" xfId="1" applyNumberFormat="1" applyFont="1" applyFill="1" applyBorder="1"/>
    <xf numFmtId="3" fontId="5" fillId="0" borderId="3" xfId="0" applyNumberFormat="1" applyFont="1" applyFill="1" applyBorder="1"/>
    <xf numFmtId="0" fontId="0" fillId="0" borderId="0" xfId="0" applyFill="1"/>
    <xf numFmtId="0" fontId="3" fillId="2" borderId="7" xfId="0" applyFont="1" applyFill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0" borderId="0" xfId="0" applyAlignment="1">
      <alignment horizontal="center"/>
    </xf>
    <xf numFmtId="17" fontId="0" fillId="0" borderId="0" xfId="0" applyNumberFormat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9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73"/>
  <sheetViews>
    <sheetView tabSelected="1" zoomScale="76" zoomScaleNormal="85" workbookViewId="0">
      <selection activeCell="A15" sqref="A15"/>
    </sheetView>
  </sheetViews>
  <sheetFormatPr defaultColWidth="9.109375" defaultRowHeight="14.4" x14ac:dyDescent="0.3"/>
  <cols>
    <col min="1" max="3" width="12.6640625" customWidth="1"/>
    <col min="4" max="4" width="31.6640625" customWidth="1"/>
    <col min="5" max="5" width="12.6640625" style="48" customWidth="1"/>
    <col min="6" max="7" width="12.6640625" customWidth="1"/>
    <col min="10" max="10" width="10.5546875" bestFit="1" customWidth="1"/>
  </cols>
  <sheetData>
    <row r="1" spans="1:12" x14ac:dyDescent="0.3">
      <c r="A1" s="54" t="s">
        <v>0</v>
      </c>
      <c r="B1" s="54"/>
      <c r="C1" s="54"/>
      <c r="D1" s="54"/>
      <c r="E1" s="54"/>
      <c r="F1" s="54"/>
      <c r="G1" s="54"/>
    </row>
    <row r="2" spans="1:12" x14ac:dyDescent="0.3">
      <c r="A2" s="54" t="s">
        <v>1</v>
      </c>
      <c r="B2" s="54"/>
      <c r="C2" s="54"/>
      <c r="D2" s="54"/>
      <c r="E2" s="54"/>
      <c r="F2" s="54"/>
      <c r="G2" s="54"/>
    </row>
    <row r="3" spans="1:12" x14ac:dyDescent="0.3">
      <c r="A3" s="55">
        <v>44834</v>
      </c>
      <c r="B3" s="55"/>
      <c r="C3" s="55"/>
      <c r="D3" s="55"/>
      <c r="E3" s="55"/>
      <c r="F3" s="55"/>
      <c r="G3" s="55"/>
    </row>
    <row r="6" spans="1:12" x14ac:dyDescent="0.3">
      <c r="A6" s="50" t="s">
        <v>2</v>
      </c>
      <c r="B6" s="51"/>
      <c r="C6" s="52"/>
      <c r="D6" s="10">
        <v>44834</v>
      </c>
      <c r="E6" s="53" t="s">
        <v>3</v>
      </c>
      <c r="F6" s="51"/>
      <c r="G6" s="52"/>
    </row>
    <row r="7" spans="1:12" x14ac:dyDescent="0.3">
      <c r="A7" s="1" t="s">
        <v>4</v>
      </c>
      <c r="B7" s="11" t="s">
        <v>5</v>
      </c>
      <c r="C7" s="12" t="s">
        <v>6</v>
      </c>
      <c r="D7" s="13"/>
      <c r="E7" s="49" t="s">
        <v>4</v>
      </c>
      <c r="F7" s="11" t="s">
        <v>5</v>
      </c>
      <c r="G7" s="12" t="s">
        <v>6</v>
      </c>
    </row>
    <row r="8" spans="1:12" x14ac:dyDescent="0.3">
      <c r="A8" s="2"/>
      <c r="C8" s="14"/>
      <c r="D8" s="15" t="s">
        <v>7</v>
      </c>
      <c r="E8" s="40"/>
      <c r="G8" s="14"/>
    </row>
    <row r="9" spans="1:12" x14ac:dyDescent="0.3">
      <c r="A9" s="3">
        <v>25449.78</v>
      </c>
      <c r="B9" s="16">
        <v>1875</v>
      </c>
      <c r="C9" s="17">
        <f>A9-B9</f>
        <v>23574.78</v>
      </c>
      <c r="D9" s="18" t="s">
        <v>15</v>
      </c>
      <c r="E9" s="41">
        <v>300538</v>
      </c>
      <c r="F9" s="16">
        <v>308375</v>
      </c>
      <c r="G9" s="17">
        <f t="shared" ref="G9:G16" si="0">E9-F9</f>
        <v>-7837</v>
      </c>
      <c r="H9" s="19"/>
    </row>
    <row r="10" spans="1:12" x14ac:dyDescent="0.3">
      <c r="A10" s="3">
        <v>11872.67</v>
      </c>
      <c r="B10" s="16">
        <v>10400</v>
      </c>
      <c r="C10" s="17">
        <f>A10-B10</f>
        <v>1472.67</v>
      </c>
      <c r="D10" s="18" t="s">
        <v>16</v>
      </c>
      <c r="E10" s="41">
        <v>16723</v>
      </c>
      <c r="F10" s="16">
        <v>14595</v>
      </c>
      <c r="G10" s="17">
        <f t="shared" si="0"/>
        <v>2128</v>
      </c>
      <c r="H10" s="19"/>
    </row>
    <row r="11" spans="1:12" x14ac:dyDescent="0.3">
      <c r="A11" s="3">
        <v>2010</v>
      </c>
      <c r="B11" s="16">
        <v>1025</v>
      </c>
      <c r="C11" s="17">
        <f t="shared" ref="C11:C16" si="1">A11-B11</f>
        <v>985</v>
      </c>
      <c r="D11" s="18" t="s">
        <v>44</v>
      </c>
      <c r="E11" s="41">
        <v>16255</v>
      </c>
      <c r="F11" s="16">
        <v>9825</v>
      </c>
      <c r="G11" s="17">
        <f t="shared" si="0"/>
        <v>6430</v>
      </c>
      <c r="H11" s="19"/>
    </row>
    <row r="12" spans="1:12" x14ac:dyDescent="0.3">
      <c r="A12" s="3">
        <v>0</v>
      </c>
      <c r="B12" s="16">
        <v>0</v>
      </c>
      <c r="C12" s="17">
        <f t="shared" si="1"/>
        <v>0</v>
      </c>
      <c r="D12" s="18" t="s">
        <v>17</v>
      </c>
      <c r="E12" s="41">
        <v>1000</v>
      </c>
      <c r="F12" s="16">
        <v>1000</v>
      </c>
      <c r="G12" s="17">
        <f t="shared" si="0"/>
        <v>0</v>
      </c>
      <c r="H12" s="19"/>
      <c r="L12" s="19"/>
    </row>
    <row r="13" spans="1:12" x14ac:dyDescent="0.3">
      <c r="A13" s="3">
        <v>8354</v>
      </c>
      <c r="B13" s="16">
        <v>4896</v>
      </c>
      <c r="C13" s="17">
        <f t="shared" si="1"/>
        <v>3458</v>
      </c>
      <c r="D13" s="18" t="s">
        <v>18</v>
      </c>
      <c r="E13" s="41">
        <v>39987</v>
      </c>
      <c r="F13" s="16">
        <v>44064</v>
      </c>
      <c r="G13" s="17">
        <f t="shared" si="0"/>
        <v>-4077</v>
      </c>
      <c r="H13" s="19"/>
    </row>
    <row r="14" spans="1:12" x14ac:dyDescent="0.3">
      <c r="A14" s="3">
        <v>7692.74</v>
      </c>
      <c r="B14" s="16">
        <v>19640</v>
      </c>
      <c r="C14" s="17">
        <f t="shared" si="1"/>
        <v>-11947.26</v>
      </c>
      <c r="D14" s="18" t="s">
        <v>19</v>
      </c>
      <c r="E14" s="41">
        <v>127726</v>
      </c>
      <c r="F14" s="16">
        <v>134620</v>
      </c>
      <c r="G14" s="17">
        <f t="shared" si="0"/>
        <v>-6894</v>
      </c>
      <c r="H14" s="19"/>
    </row>
    <row r="15" spans="1:12" x14ac:dyDescent="0.3">
      <c r="A15" s="3">
        <v>4487.8599999999997</v>
      </c>
      <c r="B15" s="16">
        <v>2500</v>
      </c>
      <c r="C15" s="17">
        <f t="shared" si="1"/>
        <v>1987.8599999999997</v>
      </c>
      <c r="D15" s="18" t="s">
        <v>48</v>
      </c>
      <c r="E15" s="41">
        <v>53111</v>
      </c>
      <c r="F15" s="16">
        <v>34200</v>
      </c>
      <c r="G15" s="17">
        <f t="shared" si="0"/>
        <v>18911</v>
      </c>
      <c r="H15" s="19"/>
    </row>
    <row r="16" spans="1:12" x14ac:dyDescent="0.3">
      <c r="A16" s="3">
        <v>1152.99</v>
      </c>
      <c r="B16" s="16">
        <v>100</v>
      </c>
      <c r="C16" s="17">
        <f t="shared" si="1"/>
        <v>1052.99</v>
      </c>
      <c r="D16" s="20" t="s">
        <v>12</v>
      </c>
      <c r="E16" s="41">
        <v>18267</v>
      </c>
      <c r="F16" s="16">
        <v>4350</v>
      </c>
      <c r="G16" s="17">
        <f t="shared" si="0"/>
        <v>13917</v>
      </c>
      <c r="H16" s="19"/>
    </row>
    <row r="17" spans="1:10" x14ac:dyDescent="0.3">
      <c r="A17" s="3"/>
      <c r="B17" s="16"/>
      <c r="C17" s="17"/>
      <c r="D17" s="20"/>
      <c r="E17" s="41"/>
      <c r="F17" s="16"/>
      <c r="G17" s="17"/>
      <c r="H17" s="19"/>
    </row>
    <row r="18" spans="1:10" x14ac:dyDescent="0.3">
      <c r="A18" s="4">
        <f>SUM(A9:A17)</f>
        <v>61020.039999999994</v>
      </c>
      <c r="B18" s="21">
        <f>SUM(B9:B17)</f>
        <v>40436</v>
      </c>
      <c r="C18" s="22">
        <f>SUM(C9:C17)</f>
        <v>20584.039999999997</v>
      </c>
      <c r="D18" s="23" t="s">
        <v>8</v>
      </c>
      <c r="E18" s="42">
        <v>573607</v>
      </c>
      <c r="F18" s="21">
        <f>SUM(F9:F17)</f>
        <v>551029</v>
      </c>
      <c r="G18" s="22">
        <f>SUM(G9:G17)</f>
        <v>22578</v>
      </c>
      <c r="H18" s="19"/>
    </row>
    <row r="19" spans="1:10" x14ac:dyDescent="0.3">
      <c r="A19" s="5"/>
      <c r="B19" s="24"/>
      <c r="C19" s="25"/>
      <c r="D19" s="26"/>
      <c r="E19" s="43"/>
      <c r="F19" s="24"/>
      <c r="G19" s="25"/>
      <c r="H19" s="19"/>
    </row>
    <row r="20" spans="1:10" x14ac:dyDescent="0.3">
      <c r="A20" s="3"/>
      <c r="B20" s="16"/>
      <c r="C20" s="28"/>
      <c r="D20" s="15" t="s">
        <v>9</v>
      </c>
      <c r="E20" s="44"/>
      <c r="F20" s="16"/>
      <c r="G20" s="28"/>
      <c r="H20" s="19"/>
    </row>
    <row r="21" spans="1:10" x14ac:dyDescent="0.3">
      <c r="A21" s="3">
        <v>7303.72</v>
      </c>
      <c r="B21" s="16">
        <v>1125</v>
      </c>
      <c r="C21" s="17">
        <f>SUM(A21-B21)</f>
        <v>6178.72</v>
      </c>
      <c r="D21" s="18" t="s">
        <v>20</v>
      </c>
      <c r="E21" s="41">
        <v>140385</v>
      </c>
      <c r="F21" s="16">
        <v>185025</v>
      </c>
      <c r="G21" s="17">
        <f>SUM(E21-F21)</f>
        <v>-44640</v>
      </c>
      <c r="H21" s="19"/>
      <c r="J21" s="16"/>
    </row>
    <row r="22" spans="1:10" x14ac:dyDescent="0.3">
      <c r="A22" s="3">
        <v>1862</v>
      </c>
      <c r="B22" s="16">
        <v>400</v>
      </c>
      <c r="C22" s="17">
        <f>SUM(A22-B22)</f>
        <v>1462</v>
      </c>
      <c r="D22" s="18" t="s">
        <v>21</v>
      </c>
      <c r="E22" s="41">
        <v>3789</v>
      </c>
      <c r="F22" s="16">
        <v>3200</v>
      </c>
      <c r="G22" s="17">
        <f>SUM(E22-F22)</f>
        <v>589</v>
      </c>
      <c r="H22" s="19"/>
    </row>
    <row r="23" spans="1:10" x14ac:dyDescent="0.3">
      <c r="A23">
        <v>0</v>
      </c>
      <c r="B23">
        <v>0</v>
      </c>
      <c r="C23" s="17">
        <f>SUM(A23-B23)</f>
        <v>0</v>
      </c>
      <c r="D23" s="20" t="s">
        <v>10</v>
      </c>
      <c r="E23" s="41">
        <v>0</v>
      </c>
      <c r="F23">
        <v>0</v>
      </c>
      <c r="G23" s="17">
        <f>SUM(E23-F23)</f>
        <v>0</v>
      </c>
      <c r="H23" s="19"/>
    </row>
    <row r="24" spans="1:10" x14ac:dyDescent="0.3">
      <c r="A24" s="3"/>
      <c r="B24" s="16"/>
      <c r="C24" s="17"/>
      <c r="D24" s="18"/>
      <c r="E24" s="41"/>
      <c r="F24" s="16"/>
      <c r="G24" s="17"/>
      <c r="H24" s="19"/>
    </row>
    <row r="25" spans="1:10" x14ac:dyDescent="0.3">
      <c r="A25" s="3"/>
      <c r="B25" s="16"/>
      <c r="C25" s="17"/>
      <c r="D25" s="13"/>
      <c r="E25" s="41"/>
      <c r="F25" s="16"/>
      <c r="G25" s="17"/>
      <c r="H25" s="19"/>
    </row>
    <row r="26" spans="1:10" x14ac:dyDescent="0.3">
      <c r="A26" s="3"/>
      <c r="B26" s="16"/>
      <c r="C26" s="29"/>
      <c r="D26" s="13"/>
      <c r="E26" s="41"/>
      <c r="F26" s="16"/>
      <c r="G26" s="17"/>
      <c r="H26" s="19"/>
    </row>
    <row r="27" spans="1:10" x14ac:dyDescent="0.3">
      <c r="A27" s="4">
        <f>SUM(A20:A26)</f>
        <v>9165.7200000000012</v>
      </c>
      <c r="B27" s="21">
        <f>SUM(B20:B26)</f>
        <v>1525</v>
      </c>
      <c r="C27" s="22">
        <f>SUM(C21:C26)</f>
        <v>7640.72</v>
      </c>
      <c r="D27" s="23" t="s">
        <v>11</v>
      </c>
      <c r="E27" s="42">
        <v>144174</v>
      </c>
      <c r="F27" s="21">
        <f>SUM(F20:F26)</f>
        <v>188225</v>
      </c>
      <c r="G27" s="22">
        <f>SUM(G21:G26)</f>
        <v>-44051</v>
      </c>
      <c r="H27" s="19"/>
    </row>
    <row r="28" spans="1:10" x14ac:dyDescent="0.3">
      <c r="A28" s="7"/>
      <c r="B28" s="30"/>
      <c r="C28" s="31"/>
      <c r="D28" s="26"/>
      <c r="E28" s="45"/>
      <c r="F28" s="30"/>
      <c r="G28" s="31"/>
      <c r="H28" s="19"/>
    </row>
    <row r="29" spans="1:10" x14ac:dyDescent="0.3">
      <c r="A29" s="4">
        <f>A18-A27</f>
        <v>51854.319999999992</v>
      </c>
      <c r="B29" s="21">
        <f>B18-B27</f>
        <v>38911</v>
      </c>
      <c r="C29" s="22">
        <f>C18-C27</f>
        <v>12943.319999999996</v>
      </c>
      <c r="D29" s="23" t="s">
        <v>22</v>
      </c>
      <c r="E29" s="42">
        <f>E18-E27</f>
        <v>429433</v>
      </c>
      <c r="F29" s="21">
        <f>F18-F27</f>
        <v>362804</v>
      </c>
      <c r="G29" s="22">
        <f>G18-G27</f>
        <v>66629</v>
      </c>
      <c r="H29" s="19"/>
    </row>
    <row r="30" spans="1:10" x14ac:dyDescent="0.3">
      <c r="A30" s="7"/>
      <c r="B30" s="30"/>
      <c r="C30" s="31"/>
      <c r="D30" s="20"/>
      <c r="E30" s="45"/>
      <c r="F30" s="30"/>
      <c r="G30" s="31"/>
      <c r="H30" s="19"/>
    </row>
    <row r="31" spans="1:10" x14ac:dyDescent="0.3">
      <c r="A31" s="6"/>
      <c r="B31" s="27"/>
      <c r="C31" s="28"/>
      <c r="D31" s="15" t="s">
        <v>24</v>
      </c>
      <c r="E31" s="44"/>
      <c r="F31" s="27"/>
      <c r="G31" s="28"/>
      <c r="H31" s="19"/>
    </row>
    <row r="32" spans="1:10" x14ac:dyDescent="0.3">
      <c r="A32" s="3"/>
      <c r="B32" s="16"/>
      <c r="C32" s="17"/>
      <c r="D32" s="32" t="s">
        <v>23</v>
      </c>
      <c r="E32" s="41"/>
      <c r="F32" s="16"/>
      <c r="G32" s="17"/>
      <c r="H32" s="19"/>
    </row>
    <row r="33" spans="1:8" x14ac:dyDescent="0.3">
      <c r="A33" s="3">
        <v>3375.3</v>
      </c>
      <c r="B33" s="16">
        <v>3960</v>
      </c>
      <c r="C33" s="17">
        <f>SUM(A33-B33)</f>
        <v>-584.69999999999982</v>
      </c>
      <c r="D33" s="20" t="s">
        <v>28</v>
      </c>
      <c r="E33" s="41">
        <v>40563</v>
      </c>
      <c r="F33" s="16">
        <v>43223</v>
      </c>
      <c r="G33" s="17">
        <f>SUM(E33-F33)</f>
        <v>-2660</v>
      </c>
      <c r="H33" s="19"/>
    </row>
    <row r="34" spans="1:8" x14ac:dyDescent="0.3">
      <c r="A34" s="3">
        <v>0</v>
      </c>
      <c r="B34" s="16">
        <v>0</v>
      </c>
      <c r="C34" s="17">
        <f t="shared" ref="C34:C44" si="2">SUM(A34-B34)</f>
        <v>0</v>
      </c>
      <c r="D34" s="33" t="s">
        <v>27</v>
      </c>
      <c r="E34" s="41">
        <v>0</v>
      </c>
      <c r="F34" s="16">
        <v>0</v>
      </c>
      <c r="G34" s="17">
        <f t="shared" ref="G34:G44" si="3">SUM(E34-F34)</f>
        <v>0</v>
      </c>
      <c r="H34" s="19"/>
    </row>
    <row r="35" spans="1:8" x14ac:dyDescent="0.3">
      <c r="A35" s="3">
        <v>0</v>
      </c>
      <c r="B35" s="16">
        <v>0</v>
      </c>
      <c r="C35" s="17">
        <f t="shared" si="2"/>
        <v>0</v>
      </c>
      <c r="D35" s="20" t="s">
        <v>25</v>
      </c>
      <c r="E35" s="41">
        <v>1586</v>
      </c>
      <c r="F35" s="16">
        <v>2770</v>
      </c>
      <c r="G35" s="17">
        <f t="shared" si="3"/>
        <v>-1184</v>
      </c>
      <c r="H35" s="19"/>
    </row>
    <row r="36" spans="1:8" x14ac:dyDescent="0.3">
      <c r="A36" s="3">
        <v>143.34</v>
      </c>
      <c r="B36" s="16">
        <v>120</v>
      </c>
      <c r="C36" s="17">
        <f t="shared" si="2"/>
        <v>23.340000000000003</v>
      </c>
      <c r="D36" s="20" t="s">
        <v>26</v>
      </c>
      <c r="E36" s="41">
        <v>1111</v>
      </c>
      <c r="F36" s="16">
        <v>1030</v>
      </c>
      <c r="G36" s="17">
        <f t="shared" si="3"/>
        <v>81</v>
      </c>
      <c r="H36" s="19"/>
    </row>
    <row r="37" spans="1:8" x14ac:dyDescent="0.3">
      <c r="A37" s="3">
        <v>684.1</v>
      </c>
      <c r="B37" s="16">
        <v>500</v>
      </c>
      <c r="C37" s="17">
        <f>SUM(A37-B37)</f>
        <v>184.10000000000002</v>
      </c>
      <c r="D37" s="20" t="s">
        <v>29</v>
      </c>
      <c r="E37" s="41">
        <v>14627</v>
      </c>
      <c r="F37" s="16">
        <v>14000</v>
      </c>
      <c r="G37" s="17">
        <f t="shared" si="3"/>
        <v>627</v>
      </c>
      <c r="H37" s="19"/>
    </row>
    <row r="38" spans="1:8" x14ac:dyDescent="0.3">
      <c r="A38" s="3">
        <v>46.87</v>
      </c>
      <c r="B38" s="16">
        <v>0</v>
      </c>
      <c r="C38" s="17">
        <f t="shared" si="2"/>
        <v>46.87</v>
      </c>
      <c r="D38" s="20" t="s">
        <v>42</v>
      </c>
      <c r="E38" s="41">
        <v>802</v>
      </c>
      <c r="F38" s="16">
        <v>695</v>
      </c>
      <c r="G38" s="17">
        <f t="shared" si="3"/>
        <v>107</v>
      </c>
      <c r="H38" s="19"/>
    </row>
    <row r="39" spans="1:8" x14ac:dyDescent="0.3">
      <c r="A39" s="3">
        <v>0</v>
      </c>
      <c r="B39" s="16">
        <v>0</v>
      </c>
      <c r="C39" s="17">
        <f t="shared" si="2"/>
        <v>0</v>
      </c>
      <c r="D39" s="20" t="s">
        <v>30</v>
      </c>
      <c r="E39" s="41">
        <v>0</v>
      </c>
      <c r="F39" s="16">
        <v>0</v>
      </c>
      <c r="G39" s="17">
        <f t="shared" si="3"/>
        <v>0</v>
      </c>
      <c r="H39" s="19"/>
    </row>
    <row r="40" spans="1:8" x14ac:dyDescent="0.3">
      <c r="A40" s="3">
        <v>0</v>
      </c>
      <c r="B40" s="16">
        <v>0</v>
      </c>
      <c r="C40" s="17">
        <f t="shared" si="2"/>
        <v>0</v>
      </c>
      <c r="D40" s="20" t="s">
        <v>13</v>
      </c>
      <c r="E40" s="41">
        <v>0</v>
      </c>
      <c r="F40" s="16">
        <v>0</v>
      </c>
      <c r="G40" s="17">
        <f t="shared" si="3"/>
        <v>0</v>
      </c>
      <c r="H40" s="19"/>
    </row>
    <row r="41" spans="1:8" x14ac:dyDescent="0.3">
      <c r="A41" s="3">
        <v>0</v>
      </c>
      <c r="B41" s="16">
        <v>0</v>
      </c>
      <c r="C41" s="17">
        <f t="shared" si="2"/>
        <v>0</v>
      </c>
      <c r="D41" s="20" t="s">
        <v>31</v>
      </c>
      <c r="E41" s="41">
        <v>0</v>
      </c>
      <c r="F41" s="16">
        <v>0</v>
      </c>
      <c r="G41" s="17">
        <f t="shared" si="3"/>
        <v>0</v>
      </c>
      <c r="H41" s="19"/>
    </row>
    <row r="42" spans="1:8" x14ac:dyDescent="0.3">
      <c r="A42" s="3">
        <v>0</v>
      </c>
      <c r="B42" s="16">
        <v>0</v>
      </c>
      <c r="C42" s="17">
        <f t="shared" si="2"/>
        <v>0</v>
      </c>
      <c r="D42" s="20" t="s">
        <v>32</v>
      </c>
      <c r="E42" s="41">
        <v>0</v>
      </c>
      <c r="F42" s="16">
        <v>0</v>
      </c>
      <c r="G42" s="17">
        <f t="shared" si="3"/>
        <v>0</v>
      </c>
      <c r="H42" s="19"/>
    </row>
    <row r="43" spans="1:8" x14ac:dyDescent="0.3">
      <c r="A43" s="3">
        <v>374</v>
      </c>
      <c r="B43" s="16">
        <v>350</v>
      </c>
      <c r="C43" s="17">
        <f t="shared" si="2"/>
        <v>24</v>
      </c>
      <c r="D43" s="20" t="s">
        <v>37</v>
      </c>
      <c r="E43" s="41">
        <v>3424</v>
      </c>
      <c r="F43" s="16">
        <v>3340</v>
      </c>
      <c r="G43" s="17">
        <f t="shared" si="3"/>
        <v>84</v>
      </c>
      <c r="H43" s="19"/>
    </row>
    <row r="44" spans="1:8" x14ac:dyDescent="0.3">
      <c r="A44" s="8">
        <v>0</v>
      </c>
      <c r="B44" s="34">
        <v>0</v>
      </c>
      <c r="C44" s="35">
        <f t="shared" si="2"/>
        <v>0</v>
      </c>
      <c r="D44" s="20" t="s">
        <v>12</v>
      </c>
      <c r="E44" s="46">
        <v>91</v>
      </c>
      <c r="F44" s="34">
        <v>0</v>
      </c>
      <c r="G44" s="35">
        <f t="shared" si="3"/>
        <v>91</v>
      </c>
      <c r="H44" s="19"/>
    </row>
    <row r="45" spans="1:8" x14ac:dyDescent="0.3">
      <c r="A45" s="3">
        <f>SUM(A33:A44)</f>
        <v>4623.6100000000006</v>
      </c>
      <c r="B45" s="16">
        <f>SUM(B33:B44)</f>
        <v>4930</v>
      </c>
      <c r="C45" s="17">
        <f>SUM(C33:C44)</f>
        <v>-306.38999999999976</v>
      </c>
      <c r="D45" s="36" t="s">
        <v>33</v>
      </c>
      <c r="E45" s="41">
        <f>SUM(E33:E44)</f>
        <v>62204</v>
      </c>
      <c r="F45" s="16">
        <f>SUM(F33:F44)</f>
        <v>65058</v>
      </c>
      <c r="G45" s="17">
        <f>SUM(G33:G44)</f>
        <v>-2854</v>
      </c>
      <c r="H45" s="19"/>
    </row>
    <row r="46" spans="1:8" x14ac:dyDescent="0.3">
      <c r="A46" s="3"/>
      <c r="B46" s="16"/>
      <c r="C46" s="17"/>
      <c r="D46" s="36"/>
      <c r="E46" s="41"/>
      <c r="F46" s="16"/>
      <c r="G46" s="17"/>
      <c r="H46" s="19"/>
    </row>
    <row r="47" spans="1:8" x14ac:dyDescent="0.3">
      <c r="A47" s="3"/>
      <c r="B47" s="16"/>
      <c r="C47" s="17"/>
      <c r="D47" s="32" t="s">
        <v>47</v>
      </c>
      <c r="E47" s="41"/>
      <c r="F47" s="16"/>
      <c r="G47" s="17"/>
      <c r="H47" s="19"/>
    </row>
    <row r="48" spans="1:8" x14ac:dyDescent="0.3">
      <c r="A48" s="3">
        <v>7455.5</v>
      </c>
      <c r="B48" s="16">
        <v>7051</v>
      </c>
      <c r="C48" s="17">
        <f t="shared" ref="C48:C54" si="4">SUM(A48-B48)</f>
        <v>404.5</v>
      </c>
      <c r="D48" s="20" t="s">
        <v>28</v>
      </c>
      <c r="E48" s="41">
        <v>76392</v>
      </c>
      <c r="F48" s="16">
        <v>73053</v>
      </c>
      <c r="G48" s="17">
        <f t="shared" ref="G48:G54" si="5">SUM(E48-F48)</f>
        <v>3339</v>
      </c>
      <c r="H48" s="19"/>
    </row>
    <row r="49" spans="1:8" x14ac:dyDescent="0.3">
      <c r="A49" s="3">
        <v>328.6</v>
      </c>
      <c r="B49" s="16">
        <v>0</v>
      </c>
      <c r="C49" s="17">
        <f t="shared" si="4"/>
        <v>328.6</v>
      </c>
      <c r="D49" s="20" t="s">
        <v>25</v>
      </c>
      <c r="E49" s="41">
        <v>3001</v>
      </c>
      <c r="F49" s="16">
        <v>1815</v>
      </c>
      <c r="G49" s="17">
        <f t="shared" si="5"/>
        <v>1186</v>
      </c>
      <c r="H49" s="19"/>
    </row>
    <row r="50" spans="1:8" x14ac:dyDescent="0.3">
      <c r="A50" s="3">
        <v>2548.89</v>
      </c>
      <c r="B50" s="16">
        <v>350</v>
      </c>
      <c r="C50" s="17">
        <f t="shared" si="4"/>
        <v>2198.89</v>
      </c>
      <c r="D50" s="20" t="s">
        <v>12</v>
      </c>
      <c r="E50" s="41">
        <v>15889</v>
      </c>
      <c r="F50" s="16">
        <v>6900</v>
      </c>
      <c r="G50" s="17">
        <f t="shared" si="5"/>
        <v>8989</v>
      </c>
      <c r="H50" s="19"/>
    </row>
    <row r="51" spans="1:8" x14ac:dyDescent="0.3">
      <c r="A51" s="3">
        <v>11354</v>
      </c>
      <c r="B51" s="16">
        <v>6866</v>
      </c>
      <c r="C51" s="17">
        <f t="shared" si="4"/>
        <v>4488</v>
      </c>
      <c r="D51" s="20" t="s">
        <v>34</v>
      </c>
      <c r="E51" s="41">
        <v>61507</v>
      </c>
      <c r="F51" s="16">
        <v>61794</v>
      </c>
      <c r="G51" s="17">
        <f t="shared" si="5"/>
        <v>-287</v>
      </c>
      <c r="H51" s="19"/>
    </row>
    <row r="52" spans="1:8" x14ac:dyDescent="0.3">
      <c r="A52" s="3">
        <v>7692.74</v>
      </c>
      <c r="B52" s="16">
        <v>19640</v>
      </c>
      <c r="C52" s="17">
        <f t="shared" si="4"/>
        <v>-11947.26</v>
      </c>
      <c r="D52" s="20" t="s">
        <v>45</v>
      </c>
      <c r="E52" s="41">
        <v>127726</v>
      </c>
      <c r="F52" s="16">
        <v>134620</v>
      </c>
      <c r="G52" s="17">
        <f t="shared" si="5"/>
        <v>-6894</v>
      </c>
      <c r="H52" s="19"/>
    </row>
    <row r="53" spans="1:8" x14ac:dyDescent="0.3">
      <c r="A53" s="3">
        <v>9697.15</v>
      </c>
      <c r="B53" s="16">
        <v>3750</v>
      </c>
      <c r="C53" s="17">
        <f t="shared" si="4"/>
        <v>5947.15</v>
      </c>
      <c r="D53" s="20" t="s">
        <v>49</v>
      </c>
      <c r="E53" s="41">
        <v>35617</v>
      </c>
      <c r="F53" s="16">
        <v>14450</v>
      </c>
      <c r="G53" s="17">
        <f t="shared" si="5"/>
        <v>21167</v>
      </c>
      <c r="H53" s="19"/>
    </row>
    <row r="54" spans="1:8" x14ac:dyDescent="0.3">
      <c r="A54" s="8">
        <v>35</v>
      </c>
      <c r="B54" s="34">
        <v>350</v>
      </c>
      <c r="C54" s="17">
        <f t="shared" si="4"/>
        <v>-315</v>
      </c>
      <c r="D54" s="20" t="s">
        <v>46</v>
      </c>
      <c r="E54" s="46">
        <v>8005</v>
      </c>
      <c r="F54" s="34">
        <v>6791</v>
      </c>
      <c r="G54" s="17">
        <f t="shared" si="5"/>
        <v>1214</v>
      </c>
      <c r="H54" s="19"/>
    </row>
    <row r="55" spans="1:8" x14ac:dyDescent="0.3">
      <c r="A55" s="3">
        <f>SUM(A48:A54)</f>
        <v>39111.879999999997</v>
      </c>
      <c r="B55" s="16">
        <f>SUM(B48:B54)</f>
        <v>38007</v>
      </c>
      <c r="C55" s="17">
        <f>SUM(C48:C54)</f>
        <v>1104.8799999999992</v>
      </c>
      <c r="D55" s="36" t="s">
        <v>35</v>
      </c>
      <c r="E55" s="41">
        <f>SUM(E48:E54)</f>
        <v>328137</v>
      </c>
      <c r="F55" s="16">
        <f>SUM(F48:F54)</f>
        <v>299423</v>
      </c>
      <c r="G55" s="17">
        <f>SUM(G48:G54)</f>
        <v>28714</v>
      </c>
      <c r="H55" s="19"/>
    </row>
    <row r="56" spans="1:8" x14ac:dyDescent="0.3">
      <c r="A56" s="3"/>
      <c r="B56" s="16"/>
      <c r="C56" s="17"/>
      <c r="D56" s="20"/>
      <c r="E56" s="41"/>
      <c r="F56" s="16"/>
      <c r="G56" s="17"/>
      <c r="H56" s="19"/>
    </row>
    <row r="57" spans="1:8" x14ac:dyDescent="0.3">
      <c r="A57" s="3"/>
      <c r="B57" s="16"/>
      <c r="C57" s="17"/>
      <c r="D57" s="32" t="s">
        <v>36</v>
      </c>
      <c r="E57" s="41"/>
      <c r="F57" s="16"/>
      <c r="G57" s="17"/>
      <c r="H57" s="19"/>
    </row>
    <row r="58" spans="1:8" x14ac:dyDescent="0.3">
      <c r="A58" s="3">
        <v>1082.8</v>
      </c>
      <c r="B58" s="16">
        <v>990</v>
      </c>
      <c r="C58" s="17">
        <f>SUM(A58-B58)</f>
        <v>92.799999999999955</v>
      </c>
      <c r="D58" s="20" t="s">
        <v>28</v>
      </c>
      <c r="E58" s="41">
        <v>11749</v>
      </c>
      <c r="F58" s="16">
        <v>12425</v>
      </c>
      <c r="G58" s="17">
        <f>SUM(E58-F58)</f>
        <v>-676</v>
      </c>
      <c r="H58" s="19"/>
    </row>
    <row r="59" spans="1:8" x14ac:dyDescent="0.3">
      <c r="A59" s="3">
        <v>0</v>
      </c>
      <c r="B59" s="16">
        <v>0</v>
      </c>
      <c r="C59" s="17">
        <f t="shared" ref="C59:C67" si="6">SUM(A59-B59)</f>
        <v>0</v>
      </c>
      <c r="D59" s="20" t="s">
        <v>27</v>
      </c>
      <c r="E59" s="41">
        <v>0</v>
      </c>
      <c r="F59" s="16">
        <v>0</v>
      </c>
      <c r="G59" s="17">
        <f t="shared" ref="G59:G66" si="7">SUM(E59-F59)</f>
        <v>0</v>
      </c>
      <c r="H59" s="19"/>
    </row>
    <row r="60" spans="1:8" x14ac:dyDescent="0.3">
      <c r="A60" s="3">
        <v>0</v>
      </c>
      <c r="B60" s="16">
        <v>0</v>
      </c>
      <c r="C60" s="17">
        <f t="shared" si="6"/>
        <v>0</v>
      </c>
      <c r="D60" s="20" t="s">
        <v>25</v>
      </c>
      <c r="E60" s="41">
        <v>97</v>
      </c>
      <c r="F60" s="16">
        <v>0</v>
      </c>
      <c r="G60" s="17">
        <f t="shared" si="7"/>
        <v>97</v>
      </c>
      <c r="H60" s="19"/>
    </row>
    <row r="61" spans="1:8" x14ac:dyDescent="0.3">
      <c r="A61" s="3">
        <v>0</v>
      </c>
      <c r="B61" s="16">
        <v>37</v>
      </c>
      <c r="C61" s="17">
        <f t="shared" si="6"/>
        <v>-37</v>
      </c>
      <c r="D61" s="20" t="s">
        <v>26</v>
      </c>
      <c r="E61" s="41">
        <v>0</v>
      </c>
      <c r="F61" s="16">
        <v>333</v>
      </c>
      <c r="G61" s="17">
        <f t="shared" si="7"/>
        <v>-333</v>
      </c>
      <c r="H61" s="19"/>
    </row>
    <row r="62" spans="1:8" x14ac:dyDescent="0.3">
      <c r="A62" s="3">
        <v>0</v>
      </c>
      <c r="B62" s="16">
        <v>0</v>
      </c>
      <c r="C62" s="17">
        <f t="shared" si="6"/>
        <v>0</v>
      </c>
      <c r="D62" s="20" t="s">
        <v>37</v>
      </c>
      <c r="E62" s="41">
        <v>43</v>
      </c>
      <c r="F62" s="16">
        <v>110</v>
      </c>
      <c r="G62" s="17">
        <f t="shared" si="7"/>
        <v>-67</v>
      </c>
      <c r="H62" s="19"/>
    </row>
    <row r="63" spans="1:8" x14ac:dyDescent="0.3">
      <c r="A63" s="3">
        <v>520.04</v>
      </c>
      <c r="B63" s="16">
        <v>520</v>
      </c>
      <c r="C63" s="17">
        <f t="shared" si="6"/>
        <v>3.999999999996362E-2</v>
      </c>
      <c r="D63" s="20" t="s">
        <v>38</v>
      </c>
      <c r="E63" s="41">
        <v>4680</v>
      </c>
      <c r="F63" s="16">
        <v>4680</v>
      </c>
      <c r="G63" s="17">
        <f t="shared" si="7"/>
        <v>0</v>
      </c>
      <c r="H63" s="19"/>
    </row>
    <row r="64" spans="1:8" x14ac:dyDescent="0.3">
      <c r="A64" s="3">
        <v>0</v>
      </c>
      <c r="B64" s="16">
        <v>40</v>
      </c>
      <c r="C64" s="17">
        <f t="shared" si="6"/>
        <v>-40</v>
      </c>
      <c r="D64" s="20" t="s">
        <v>39</v>
      </c>
      <c r="E64" s="41">
        <v>33</v>
      </c>
      <c r="F64" s="16">
        <v>360</v>
      </c>
      <c r="G64" s="17">
        <f t="shared" si="7"/>
        <v>-327</v>
      </c>
      <c r="H64" s="19"/>
    </row>
    <row r="65" spans="1:8" x14ac:dyDescent="0.3">
      <c r="A65" s="3">
        <v>0</v>
      </c>
      <c r="B65" s="16">
        <v>0</v>
      </c>
      <c r="C65" s="17">
        <f t="shared" si="6"/>
        <v>0</v>
      </c>
      <c r="D65" s="20" t="s">
        <v>40</v>
      </c>
      <c r="E65" s="41">
        <v>5880</v>
      </c>
      <c r="F65" s="16">
        <v>4200</v>
      </c>
      <c r="G65" s="17">
        <f t="shared" si="7"/>
        <v>1680</v>
      </c>
      <c r="H65" s="19"/>
    </row>
    <row r="66" spans="1:8" x14ac:dyDescent="0.3">
      <c r="A66" s="3">
        <v>0</v>
      </c>
      <c r="B66" s="16">
        <v>25</v>
      </c>
      <c r="C66" s="17">
        <f t="shared" si="6"/>
        <v>-25</v>
      </c>
      <c r="D66" s="20" t="s">
        <v>41</v>
      </c>
      <c r="E66" s="41">
        <v>58</v>
      </c>
      <c r="F66" s="16">
        <v>225</v>
      </c>
      <c r="G66" s="17">
        <f t="shared" si="7"/>
        <v>-167</v>
      </c>
      <c r="H66" s="19"/>
    </row>
    <row r="67" spans="1:8" x14ac:dyDescent="0.3">
      <c r="A67" s="8">
        <v>108.37</v>
      </c>
      <c r="B67" s="34">
        <v>1000</v>
      </c>
      <c r="C67" s="35">
        <f t="shared" si="6"/>
        <v>-891.63</v>
      </c>
      <c r="D67" s="20" t="s">
        <v>12</v>
      </c>
      <c r="E67" s="46">
        <v>6553</v>
      </c>
      <c r="F67" s="34">
        <v>-3070</v>
      </c>
      <c r="G67" s="17">
        <f>SUM(E67-F67)</f>
        <v>9623</v>
      </c>
      <c r="H67" s="19"/>
    </row>
    <row r="68" spans="1:8" x14ac:dyDescent="0.3">
      <c r="A68" s="3">
        <f>SUM(A58:A67)</f>
        <v>1711.21</v>
      </c>
      <c r="B68" s="16">
        <f>SUM(B58:B67)</f>
        <v>2612</v>
      </c>
      <c r="C68" s="17">
        <f>SUM(C58:C67)</f>
        <v>-900.79000000000008</v>
      </c>
      <c r="D68" s="36" t="s">
        <v>35</v>
      </c>
      <c r="E68" s="41">
        <f>SUM(E58:E67)</f>
        <v>29093</v>
      </c>
      <c r="F68" s="16">
        <f>SUM(F58:F67)</f>
        <v>19263</v>
      </c>
      <c r="G68" s="17">
        <f>SUM(E68-F68)</f>
        <v>9830</v>
      </c>
      <c r="H68" s="19"/>
    </row>
    <row r="69" spans="1:8" x14ac:dyDescent="0.3">
      <c r="A69" s="4">
        <f>A68+A55+A45</f>
        <v>45446.7</v>
      </c>
      <c r="B69" s="21">
        <f>SUM(B45+B55+B68)</f>
        <v>45549</v>
      </c>
      <c r="C69" s="22">
        <f>A69-B69</f>
        <v>-102.30000000000291</v>
      </c>
      <c r="D69" s="23" t="s">
        <v>43</v>
      </c>
      <c r="E69" s="42">
        <f>E68+E55+E45</f>
        <v>419434</v>
      </c>
      <c r="F69" s="21">
        <f>SUM(F45+F55+F68)</f>
        <v>383744</v>
      </c>
      <c r="G69" s="22">
        <f>E69-F69</f>
        <v>35690</v>
      </c>
      <c r="H69" s="19"/>
    </row>
    <row r="70" spans="1:8" x14ac:dyDescent="0.3">
      <c r="A70" s="7"/>
      <c r="B70" s="30"/>
      <c r="C70" s="31"/>
      <c r="D70" s="20"/>
      <c r="E70" s="45"/>
      <c r="F70" s="30"/>
      <c r="G70" s="31"/>
      <c r="H70" s="19"/>
    </row>
    <row r="71" spans="1:8" x14ac:dyDescent="0.3">
      <c r="A71" s="6"/>
      <c r="B71" s="27"/>
      <c r="C71" s="28"/>
      <c r="D71" s="20"/>
      <c r="E71" s="44"/>
      <c r="F71" s="27"/>
      <c r="G71" s="28"/>
      <c r="H71" s="19"/>
    </row>
    <row r="72" spans="1:8" ht="15" thickBot="1" x14ac:dyDescent="0.35">
      <c r="A72" s="9">
        <f>A29-A69</f>
        <v>6407.6199999999953</v>
      </c>
      <c r="B72" s="37">
        <f>B29-B69</f>
        <v>-6638</v>
      </c>
      <c r="C72" s="38">
        <f>C29-C69</f>
        <v>13045.619999999999</v>
      </c>
      <c r="D72" s="39" t="s">
        <v>14</v>
      </c>
      <c r="E72" s="47">
        <v>10181.69</v>
      </c>
      <c r="F72" s="37">
        <f>F29-F69</f>
        <v>-20940</v>
      </c>
      <c r="G72" s="38">
        <f>SUM(E72-F72)</f>
        <v>31121.690000000002</v>
      </c>
      <c r="H72" s="19"/>
    </row>
    <row r="73" spans="1:8" ht="15" thickTop="1" x14ac:dyDescent="0.3"/>
  </sheetData>
  <mergeCells count="5">
    <mergeCell ref="A6:C6"/>
    <mergeCell ref="E6:G6"/>
    <mergeCell ref="A1:G1"/>
    <mergeCell ref="A2:G2"/>
    <mergeCell ref="A3:G3"/>
  </mergeCells>
  <pageMargins left="0.7" right="0.7" top="0.75" bottom="0.75" header="0.3" footer="0.3"/>
  <pageSetup scale="67" orientation="portrait" horizontalDpi="300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B26" sqref="B26"/>
    </sheetView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Lutes</dc:creator>
  <cp:lastModifiedBy>Owner</cp:lastModifiedBy>
  <cp:lastPrinted>2010-02-08T17:06:10Z</cp:lastPrinted>
  <dcterms:created xsi:type="dcterms:W3CDTF">2010-02-02T23:07:27Z</dcterms:created>
  <dcterms:modified xsi:type="dcterms:W3CDTF">2022-10-09T22:47:49Z</dcterms:modified>
</cp:coreProperties>
</file>