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0-2022\"/>
    </mc:Choice>
  </mc:AlternateContent>
  <xr:revisionPtr revIDLastSave="0" documentId="13_ncr:1_{B438644E-43C4-4FBF-8614-5E174A8DF5AB}" xr6:coauthVersionLast="47" xr6:coauthVersionMax="47" xr10:uidLastSave="{00000000-0000-0000-0000-000000000000}"/>
  <bookViews>
    <workbookView xWindow="156" yWindow="324" windowWidth="11268" windowHeight="11232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L26" i="1" s="1"/>
  <c r="L34" i="1" s="1"/>
  <c r="L31" i="1"/>
  <c r="K47" i="1" l="1"/>
  <c r="K43" i="1"/>
  <c r="K48" i="1" s="1"/>
  <c r="K31" i="1"/>
  <c r="K20" i="1"/>
  <c r="K26" i="1" s="1"/>
  <c r="K34" i="1" s="1"/>
  <c r="I20" i="1"/>
  <c r="L47" i="1" l="1"/>
  <c r="L43" i="1"/>
  <c r="L48" i="1" l="1"/>
  <c r="M47" i="1"/>
  <c r="M43" i="1"/>
  <c r="M31" i="1"/>
  <c r="M20" i="1"/>
  <c r="M26" i="1" s="1"/>
  <c r="I26" i="1"/>
  <c r="M34" i="1" l="1"/>
  <c r="M48" i="1"/>
  <c r="J26" i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A580EF31-CB81-4AF4-9902-C64FEBCDBE0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A2B3DAAF-1F9F-4CD0-90F8-EE58821CB31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A3C2B29B-225A-4121-A41D-B7B7E57BA5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($36,974.16)</t>
        </r>
      </text>
    </comment>
    <comment ref="K33" authorId="2" shapeId="0" xr:uid="{89CA9F78-28E5-43EE-8153-B5E2ADA46987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($36,435.71)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014FECF8-EFBE-47CA-872A-91A70CD7634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<sst xmlns="http://schemas.openxmlformats.org/spreadsheetml/2006/main" count="77" uniqueCount="68">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</sst>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44865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42" t="s">
        <v>4</v>
      </c>
      <c r="K9" s="42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19823.79</v>
      </c>
      <c r="J12" s="25">
        <v>26000</v>
      </c>
      <c r="K12" s="25">
        <v>22363.96</v>
      </c>
      <c r="L12" s="25">
        <v>26079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5455.6</v>
      </c>
      <c r="J14" s="25">
        <v>15500</v>
      </c>
      <c r="K14" s="25">
        <v>1647.38</v>
      </c>
      <c r="L14" s="25">
        <v>40700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36196.25</v>
      </c>
      <c r="J17" s="25">
        <v>36500</v>
      </c>
      <c r="K17" s="25">
        <v>35983.35</v>
      </c>
      <c r="L17" s="25">
        <v>19585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7417.27</v>
      </c>
      <c r="J18" s="25">
        <v>8000</v>
      </c>
      <c r="K18" s="25">
        <v>6000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211729.12</v>
      </c>
      <c r="J19" s="26">
        <v>223092</v>
      </c>
      <c r="K19" s="26">
        <v>223921.73</v>
      </c>
      <c r="L19" s="26">
        <v>178716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356780.30000000005</v>
      </c>
      <c r="J20" s="25">
        <v>385251</v>
      </c>
      <c r="K20" s="25">
        <f>SUM(K12:K19)</f>
        <v>366074.69</v>
      </c>
      <c r="L20" s="25">
        <f>SUM(L12:L19)</f>
        <v>271238.5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1928.5</v>
      </c>
      <c r="J21" s="25">
        <v>4000</v>
      </c>
      <c r="K21" s="25">
        <v>5920.05</v>
      </c>
      <c r="L21" s="25">
        <v>279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40301.879999999997</v>
      </c>
      <c r="J22" s="25">
        <v>2669</v>
      </c>
      <c r="K22" s="25">
        <v>37851.879999999997</v>
      </c>
      <c r="L22" s="25">
        <v>36043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35702.97</v>
      </c>
      <c r="J23" s="25">
        <v>31602</v>
      </c>
      <c r="K23" s="25">
        <v>35471.08</v>
      </c>
      <c r="L23" s="25">
        <v>27845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17073.78</v>
      </c>
      <c r="J24" s="25">
        <v>12000</v>
      </c>
      <c r="K24" s="25">
        <v>18391.78</v>
      </c>
      <c r="L24" s="25">
        <v>16117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3935.98</v>
      </c>
      <c r="J25" s="38">
        <v>0</v>
      </c>
      <c r="K25" s="25">
        <v>0</v>
      </c>
      <c r="L25" s="25">
        <v>3324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455723.41000000003</v>
      </c>
      <c r="J26" s="29">
        <f>SUM(J20:J25)</f>
        <v>435522</v>
      </c>
      <c r="K26" s="28">
        <f>SUM(K20:K25)</f>
        <v>463709.48</v>
      </c>
      <c r="L26" s="29">
        <f>SUM(L20:L25)</f>
        <v>354846.5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3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3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-14306</v>
      </c>
      <c r="K30" s="25">
        <v>-14306.2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4"/>
      <c r="M32" s="33"/>
    </row>
    <row r="33" spans="6:13" ht="15" customHeight="1" x14ac:dyDescent="0.25">
      <c r="F33" s="3"/>
      <c r="G33" s="24" t="s">
        <v>31</v>
      </c>
      <c r="H33" s="34"/>
      <c r="I33" s="41">
        <v>37254.160000000003</v>
      </c>
      <c r="J33" s="25">
        <v>37018</v>
      </c>
      <c r="K33" s="41">
        <v>36715.71</v>
      </c>
      <c r="L33" s="41">
        <v>37018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625680.82000000007</v>
      </c>
      <c r="J34" s="36">
        <f>J26+J31+J33</f>
        <v>605993</v>
      </c>
      <c r="K34" s="35">
        <f>K26+K31+K33</f>
        <v>633878.43999999994</v>
      </c>
      <c r="L34" s="36">
        <f>L26+L31+L33</f>
        <v>525317.75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3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2588.35</v>
      </c>
      <c r="J38" s="25">
        <v>23122</v>
      </c>
      <c r="K38" s="25">
        <v>12098.51</v>
      </c>
      <c r="L38" s="25">
        <v>6165</v>
      </c>
      <c r="M38" s="25">
        <v>2979.06</v>
      </c>
    </row>
    <row r="39" spans="6:13" x14ac:dyDescent="0.25">
      <c r="G39" s="24" t="s">
        <v>32</v>
      </c>
      <c r="H39" s="3"/>
      <c r="I39" s="25">
        <v>5455.6</v>
      </c>
      <c r="J39" s="25">
        <v>19300</v>
      </c>
      <c r="K39" s="25">
        <v>1647.38</v>
      </c>
      <c r="L39" s="25">
        <v>15507</v>
      </c>
      <c r="M39" s="25">
        <v>43641.82</v>
      </c>
    </row>
    <row r="40" spans="6:13" x14ac:dyDescent="0.25">
      <c r="G40" s="24" t="s">
        <v>61</v>
      </c>
      <c r="H40" s="3"/>
      <c r="I40" s="25">
        <v>19823.79</v>
      </c>
      <c r="J40" s="25">
        <v>26500</v>
      </c>
      <c r="K40" s="25">
        <v>22363.96</v>
      </c>
      <c r="L40" s="25">
        <v>26079</v>
      </c>
      <c r="M40" s="25">
        <v>17912.13</v>
      </c>
    </row>
    <row r="41" spans="6:13" x14ac:dyDescent="0.25">
      <c r="G41" s="24" t="s">
        <v>60</v>
      </c>
      <c r="H41" s="3"/>
      <c r="I41" s="25">
        <v>23921.21</v>
      </c>
      <c r="J41" s="25">
        <v>7000</v>
      </c>
      <c r="K41" s="25">
        <v>29467.67</v>
      </c>
      <c r="L41" s="25">
        <v>-1218</v>
      </c>
      <c r="M41" s="25">
        <v>-7208.66</v>
      </c>
    </row>
    <row r="42" spans="6:13" x14ac:dyDescent="0.25">
      <c r="G42" s="24" t="s">
        <v>64</v>
      </c>
      <c r="H42" s="3"/>
      <c r="I42" s="25">
        <v>2800.6</v>
      </c>
      <c r="J42" s="25">
        <v>2140</v>
      </c>
      <c r="K42" s="25">
        <v>2877.04</v>
      </c>
      <c r="L42" s="25">
        <v>27821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54589.549999999996</v>
      </c>
      <c r="J43" s="32">
        <f t="shared" ref="J43" si="1">SUM(J38:J42)</f>
        <v>78062</v>
      </c>
      <c r="K43" s="31">
        <f>SUM(K38:K42)</f>
        <v>68454.559999999983</v>
      </c>
      <c r="L43" s="32">
        <f>SUM(L38:L42)</f>
        <v>74354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3"/>
      <c r="M44" s="18"/>
    </row>
    <row r="45" spans="6:13" x14ac:dyDescent="0.25">
      <c r="G45" s="24" t="s">
        <v>37</v>
      </c>
      <c r="H45" s="3"/>
      <c r="I45" s="25">
        <v>554492.23</v>
      </c>
      <c r="J45" s="25">
        <v>554008</v>
      </c>
      <c r="K45" s="25">
        <v>555242.23</v>
      </c>
      <c r="L45" s="25">
        <v>353929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16598.86</v>
      </c>
      <c r="J46" s="25">
        <v>-11830</v>
      </c>
      <c r="K46" s="25">
        <v>10181.69</v>
      </c>
      <c r="L46" s="25">
        <v>97033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571091.09</v>
      </c>
      <c r="J47" s="29">
        <v>542178</v>
      </c>
      <c r="K47" s="28">
        <f>SUM(K45:K46)</f>
        <v>565423.91999999993</v>
      </c>
      <c r="L47" s="29">
        <f>SUM(L45:L46)</f>
        <v>450962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625680.64000000001</v>
      </c>
      <c r="J48" s="36">
        <f t="shared" ref="J48" si="2">J43+J47</f>
        <v>620240</v>
      </c>
      <c r="K48" s="35">
        <f>K43+K47</f>
        <v>633878.47999999986</v>
      </c>
      <c r="L48" s="36">
        <f>L43+L47</f>
        <v>525316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38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44865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5667.1700000000419</v>
      </c>
      <c r="I9" s="9">
        <f>BS!I46+(BS!I45-BS!M47)</f>
        <v>17083.36</v>
      </c>
      <c r="K9" s="13">
        <v>3823</v>
      </c>
      <c r="L9" s="13">
        <v>-17117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750</v>
      </c>
      <c r="I11" s="9">
        <f>BS!M30-BS!I30</f>
        <v>750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1541.5500000000029</v>
      </c>
      <c r="I14" s="9">
        <f>(BS!M21+BS!M22)-(BS!I21+BS!I22)</f>
        <v>-12045.999999999996</v>
      </c>
      <c r="K14" s="13">
        <v>-3000</v>
      </c>
      <c r="L14" s="13">
        <v>23515</v>
      </c>
    </row>
    <row r="15" spans="1:12" x14ac:dyDescent="0.25">
      <c r="A15" s="6" t="s">
        <v>29</v>
      </c>
      <c r="H15" s="9">
        <f>BS!K23-BS!I23</f>
        <v>-231.88999999999942</v>
      </c>
      <c r="I15" s="9">
        <f>BS!M23-BS!I23</f>
        <v>-8101.2900000000009</v>
      </c>
      <c r="K15" s="13">
        <v>-2000</v>
      </c>
      <c r="L15" s="13">
        <v>-4000</v>
      </c>
    </row>
    <row r="16" spans="1:12" x14ac:dyDescent="0.25">
      <c r="A16" s="6" t="s">
        <v>7</v>
      </c>
      <c r="H16" s="9">
        <f>BS!K24-BS!I24</f>
        <v>1318</v>
      </c>
      <c r="I16" s="9">
        <f>BS!M24-BS!I24</f>
        <v>-5521.0399999999991</v>
      </c>
      <c r="K16" s="13">
        <v>2000</v>
      </c>
      <c r="L16" s="13">
        <v>-447</v>
      </c>
    </row>
    <row r="17" spans="1:12" x14ac:dyDescent="0.25">
      <c r="A17" s="6" t="s">
        <v>30</v>
      </c>
      <c r="H17" s="9">
        <f>BS!K25-BS!I25</f>
        <v>-3935.98</v>
      </c>
      <c r="I17" s="9">
        <f>BS!M25-BS!I25</f>
        <v>31652.469999999998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-538.45000000000437</v>
      </c>
      <c r="I18" s="9">
        <f>SUM(BS!M33-BS!I33)</f>
        <v>5924.2699999999968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-9510.16</v>
      </c>
      <c r="I19" s="9">
        <f>BS!I38-BS!M38</f>
        <v>-390.71000000000004</v>
      </c>
      <c r="K19" s="13">
        <v>-1501</v>
      </c>
      <c r="L19" s="13">
        <v>22382</v>
      </c>
    </row>
    <row r="20" spans="1:12" x14ac:dyDescent="0.25">
      <c r="A20" s="6" t="s">
        <v>51</v>
      </c>
      <c r="H20" s="9">
        <f>(BS!I40+ BS!I41)-(BS!K40+BS!K41)</f>
        <v>-8086.6299999999974</v>
      </c>
      <c r="I20" s="9">
        <f>(BS!I40+BS!I41)-(BS!M40+BS!M41)</f>
        <v>33041.53</v>
      </c>
      <c r="K20" s="13">
        <v>-23200</v>
      </c>
      <c r="L20" s="13">
        <v>15397</v>
      </c>
    </row>
    <row r="21" spans="1:12" x14ac:dyDescent="0.25">
      <c r="A21" s="6" t="s">
        <v>52</v>
      </c>
      <c r="H21" s="9">
        <f>BS!I39-BS!K39</f>
        <v>3808.2200000000003</v>
      </c>
      <c r="I21" s="9">
        <f>BS!I39-BS!M39</f>
        <v>-38186.22</v>
      </c>
      <c r="K21" s="13">
        <v>1300</v>
      </c>
      <c r="L21" s="13">
        <v>-28142</v>
      </c>
    </row>
    <row r="22" spans="1:12" x14ac:dyDescent="0.25">
      <c r="A22" s="6" t="s">
        <v>35</v>
      </c>
      <c r="H22" s="10">
        <f>BS!I42-BS!K42</f>
        <v>-76.440000000000055</v>
      </c>
      <c r="I22" s="10">
        <f>BS!I42-BS!M42</f>
        <v>9.1900000000000546</v>
      </c>
      <c r="L22" s="13">
        <v>-651</v>
      </c>
    </row>
    <row r="23" spans="1:12" x14ac:dyDescent="0.25">
      <c r="A23" s="4" t="s">
        <v>46</v>
      </c>
      <c r="H23" s="9">
        <f>SUM(H9:H22)</f>
        <v>-9294.6099999999551</v>
      </c>
      <c r="I23" s="9">
        <f>SUM(I9:I22)</f>
        <v>24215.559999999994</v>
      </c>
      <c r="K23" s="15">
        <v>-22578</v>
      </c>
      <c r="L23" s="15">
        <v>52685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-9294.6099999999551</v>
      </c>
      <c r="I31" s="9">
        <f>I23+I26+I29</f>
        <v>24215.559999999994</v>
      </c>
      <c r="K31" s="15">
        <v>-22578</v>
      </c>
      <c r="L31" s="15">
        <v>52686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366074.69</v>
      </c>
      <c r="I33" s="9">
        <f>BS!$M$20</f>
        <v>332564.79000000004</v>
      </c>
      <c r="K33" s="13">
        <v>407829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356780.08000000007</v>
      </c>
      <c r="I35" s="9">
        <f>I31+I33</f>
        <v>356780.35000000003</v>
      </c>
      <c r="K35" s="15">
        <v>385251</v>
      </c>
      <c r="L35" s="15">
        <f>L31+L33</f>
        <v>385252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-0.21999999997206032</v>
      </c>
      <c r="I37" s="9">
        <f>I35-BS!I20</f>
        <v>4.9999999988358468E-2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2022-11-09T01:02:31Z</dcterms:modified>
</cp:coreProperties>
</file>