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1-23\"/>
    </mc:Choice>
  </mc:AlternateContent>
  <xr:revisionPtr revIDLastSave="0" documentId="13_ncr:1_{49851566-9C62-4EF3-9A4E-71FC9F1206C8}" xr6:coauthVersionLast="47" xr6:coauthVersionMax="47" xr10:uidLastSave="{00000000-0000-0000-0000-000000000000}"/>
  <bookViews>
    <workbookView xWindow="420" yWindow="0" windowWidth="11496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7" i="1" l="1"/>
  <c r="L43" i="1"/>
  <c r="L48" i="1" s="1"/>
  <c r="L31" i="1"/>
  <c r="L20" i="1"/>
  <c r="L26" i="1" s="1"/>
  <c r="L34" i="1" s="1"/>
  <c r="M48" i="1" l="1"/>
  <c r="M47" i="1"/>
  <c r="M43" i="1"/>
  <c r="M31" i="1"/>
  <c r="M20" i="1"/>
  <c r="M26" i="1" s="1"/>
  <c r="M34" i="1" s="1"/>
  <c r="K48" i="1"/>
  <c r="K47" i="1"/>
  <c r="K43" i="1"/>
  <c r="K31" i="1"/>
  <c r="K26" i="1"/>
  <c r="K34" i="1" s="1"/>
  <c r="K20" i="1"/>
  <c r="I20" i="1"/>
  <c r="I26" i="1" l="1"/>
  <c r="J26" i="1" l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A47B693D-0914-4137-A243-DFA42BB78A8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09F9EC4A-9897-46D6-A51F-006B49B854B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D38CBD45-EC75-47CF-A0B7-5FC2C2724F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12D8972E-807B-4B58-9FB0-10F2F683351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3ABB1BFE-AEF2-4606-B5E7-FA31B7425D9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1" authorId="1" shapeId="0" xr:uid="{85CFBC81-AE55-4F7E-B6EA-1E403DE63E8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$4900 EXPO invoices, $6000 WWA invoices</t>
        </r>
      </text>
    </comment>
    <comment ref="M21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K25" authorId="1" shapeId="0" xr:uid="{054DB361-1E9D-4B25-B549-233F41BFECA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M25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($46,021.95)</t>
        </r>
      </text>
    </comment>
    <comment ref="K33" authorId="2" shapeId="0" xr:uid="{9C5D290F-08AE-4905-9928-A9E2113F273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L33" authorId="2" shapeId="0" xr:uid="{97CA7F38-8A09-4D16-9221-6A027DFDA241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($41,648.56)</t>
        </r>
      </text>
    </comment>
    <comment ref="M33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39" authorId="0" shapeId="0" xr:uid="{E1A584E0-122E-4036-957A-B2935D5B5A8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39" authorId="0" shapeId="0" xr:uid="{1E19BA76-428E-456F-ADDD-B2598C3FAF5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39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<sst xmlns="http://schemas.openxmlformats.org/spreadsheetml/2006/main" count="77" uniqueCount="68">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</sst>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G7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44957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9275.48</v>
      </c>
      <c r="J12" s="25">
        <v>13000</v>
      </c>
      <c r="K12" s="25">
        <v>17167.060000000001</v>
      </c>
      <c r="L12" s="25">
        <v>14267.12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100008.76</v>
      </c>
      <c r="J13" s="25">
        <v>100000</v>
      </c>
      <c r="K13" s="25">
        <v>70000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12090.26</v>
      </c>
      <c r="J14" s="25">
        <v>22000</v>
      </c>
      <c r="K14" s="25">
        <v>15454.71</v>
      </c>
      <c r="L14" s="25">
        <v>22970.3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4438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1721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33453.25</v>
      </c>
      <c r="J17" s="25">
        <v>28439</v>
      </c>
      <c r="K17" s="25">
        <v>35501.25</v>
      </c>
      <c r="L17" s="25">
        <v>17834.830000000002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8000</v>
      </c>
      <c r="K18" s="25">
        <v>7417</v>
      </c>
      <c r="L18" s="25">
        <v>8000</v>
      </c>
      <c r="M18" s="25">
        <v>7417</v>
      </c>
    </row>
    <row r="19" spans="5:13" ht="15" x14ac:dyDescent="0.4">
      <c r="F19" s="3"/>
      <c r="G19" s="24"/>
      <c r="H19" s="3" t="s">
        <v>27</v>
      </c>
      <c r="I19" s="26">
        <v>211855.86</v>
      </c>
      <c r="J19" s="26">
        <v>246344</v>
      </c>
      <c r="K19" s="26">
        <v>237314.07</v>
      </c>
      <c r="L19" s="26">
        <v>188973.95</v>
      </c>
      <c r="M19" s="26">
        <v>237314.07</v>
      </c>
    </row>
    <row r="20" spans="5:13" x14ac:dyDescent="0.25">
      <c r="F20" s="3"/>
      <c r="G20" s="24"/>
      <c r="H20" s="3" t="s">
        <v>28</v>
      </c>
      <c r="I20" s="25">
        <f>SUM(I12:I19)</f>
        <v>380841.88</v>
      </c>
      <c r="J20" s="25">
        <v>423942</v>
      </c>
      <c r="K20" s="25">
        <f>SUM(K12:K19)</f>
        <v>389013.08999999997</v>
      </c>
      <c r="L20" s="25">
        <f>SUM(L12:L19)</f>
        <v>328204.47000000003</v>
      </c>
      <c r="M20" s="25">
        <f>SUM(M12:M19)</f>
        <v>389013.08999999997</v>
      </c>
    </row>
    <row r="21" spans="5:13" x14ac:dyDescent="0.25">
      <c r="E21" s="27"/>
      <c r="F21" s="3"/>
      <c r="G21" s="24" t="s">
        <v>33</v>
      </c>
      <c r="H21" s="3"/>
      <c r="I21" s="25">
        <v>0</v>
      </c>
      <c r="J21" s="25">
        <v>1000</v>
      </c>
      <c r="K21" s="25">
        <v>746</v>
      </c>
      <c r="L21" s="25">
        <v>11061.61</v>
      </c>
      <c r="M21" s="25">
        <v>746</v>
      </c>
    </row>
    <row r="22" spans="5:13" x14ac:dyDescent="0.25">
      <c r="E22" s="27"/>
      <c r="F22" s="3"/>
      <c r="G22" s="24" t="s">
        <v>34</v>
      </c>
      <c r="H22" s="3"/>
      <c r="I22" s="25">
        <v>47335.199999999997</v>
      </c>
      <c r="J22" s="25">
        <v>48202</v>
      </c>
      <c r="K22" s="25">
        <v>43036.88</v>
      </c>
      <c r="L22" s="25">
        <v>30609.38</v>
      </c>
      <c r="M22" s="25">
        <v>43036.88</v>
      </c>
    </row>
    <row r="23" spans="5:13" x14ac:dyDescent="0.25">
      <c r="E23" s="27"/>
      <c r="F23" s="3"/>
      <c r="G23" s="24" t="s">
        <v>29</v>
      </c>
      <c r="H23" s="3"/>
      <c r="I23" s="25">
        <v>36740.51</v>
      </c>
      <c r="J23" s="25">
        <v>36797</v>
      </c>
      <c r="K23" s="25">
        <v>35796.6</v>
      </c>
      <c r="L23" s="25">
        <v>28864.9</v>
      </c>
      <c r="M23" s="25">
        <v>35796.6</v>
      </c>
    </row>
    <row r="24" spans="5:13" x14ac:dyDescent="0.25">
      <c r="F24" s="3"/>
      <c r="G24" s="24" t="s">
        <v>7</v>
      </c>
      <c r="H24" s="3"/>
      <c r="I24" s="25">
        <v>11193.62</v>
      </c>
      <c r="J24" s="25">
        <v>13000</v>
      </c>
      <c r="K24" s="25">
        <v>12193.62</v>
      </c>
      <c r="L24" s="25">
        <v>11960.62</v>
      </c>
      <c r="M24" s="25">
        <v>12193.62</v>
      </c>
    </row>
    <row r="25" spans="5:13" x14ac:dyDescent="0.25">
      <c r="F25" s="3"/>
      <c r="G25" s="24" t="s">
        <v>30</v>
      </c>
      <c r="H25" s="3"/>
      <c r="I25" s="25">
        <v>3869.12</v>
      </c>
      <c r="J25" s="38">
        <v>0</v>
      </c>
      <c r="K25" s="25">
        <v>26099.119999999999</v>
      </c>
      <c r="L25" s="25">
        <v>414.12</v>
      </c>
      <c r="M25" s="25">
        <v>26099.119999999999</v>
      </c>
    </row>
    <row r="26" spans="5:13" x14ac:dyDescent="0.25">
      <c r="G26" s="17" t="s">
        <v>8</v>
      </c>
      <c r="H26" s="17"/>
      <c r="I26" s="28">
        <f>SUM(I20:I25)</f>
        <v>479980.33</v>
      </c>
      <c r="J26" s="29">
        <f>SUM(J20:J25)</f>
        <v>522941</v>
      </c>
      <c r="K26" s="28">
        <f>SUM(K20:K25)</f>
        <v>506885.30999999994</v>
      </c>
      <c r="L26" s="29">
        <f>SUM(L20:L25)</f>
        <v>411115.10000000003</v>
      </c>
      <c r="M26" s="28">
        <f>SUM(M20:M25)</f>
        <v>506885.30999999994</v>
      </c>
    </row>
    <row r="27" spans="5:13" ht="8.25" customHeight="1" x14ac:dyDescent="0.25">
      <c r="G27" s="17"/>
      <c r="H27" s="17"/>
      <c r="I27" s="18"/>
      <c r="J27" s="39"/>
      <c r="K27" s="18"/>
      <c r="L27" s="42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2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-15056.2</v>
      </c>
      <c r="J30" s="25">
        <v>-15056</v>
      </c>
      <c r="K30" s="25">
        <v>-15056.2</v>
      </c>
      <c r="L30" s="25">
        <v>-14306.2</v>
      </c>
      <c r="M30" s="25">
        <v>-15056.2</v>
      </c>
    </row>
    <row r="31" spans="5:13" x14ac:dyDescent="0.25">
      <c r="G31" s="17" t="s">
        <v>12</v>
      </c>
      <c r="H31" s="17"/>
      <c r="I31" s="31">
        <f>SUM(I29:I30)</f>
        <v>132703.25</v>
      </c>
      <c r="J31" s="32">
        <f t="shared" ref="J31" si="0">SUM(J29:J30)</f>
        <v>132703</v>
      </c>
      <c r="K31" s="31">
        <f>SUM(K29:K30)</f>
        <v>132703.25</v>
      </c>
      <c r="L31" s="32">
        <f>SUM(L29:L30)</f>
        <v>133453.25</v>
      </c>
      <c r="M31" s="31">
        <f>SUM(M29:M30)</f>
        <v>132703.25</v>
      </c>
    </row>
    <row r="32" spans="5:13" ht="7.5" customHeight="1" x14ac:dyDescent="0.25">
      <c r="G32" s="17"/>
      <c r="H32" s="17"/>
      <c r="I32" s="33"/>
      <c r="J32" s="40"/>
      <c r="K32" s="33"/>
      <c r="L32" s="43"/>
      <c r="M32" s="33"/>
    </row>
    <row r="33" spans="6:13" ht="15" customHeight="1" x14ac:dyDescent="0.25">
      <c r="F33" s="3"/>
      <c r="G33" s="24" t="s">
        <v>31</v>
      </c>
      <c r="H33" s="34"/>
      <c r="I33" s="41">
        <v>46301.95</v>
      </c>
      <c r="J33" s="25">
        <v>45000</v>
      </c>
      <c r="K33" s="41">
        <v>44580.28</v>
      </c>
      <c r="L33" s="41">
        <v>41928.559999999998</v>
      </c>
      <c r="M33" s="41">
        <v>44580.28</v>
      </c>
    </row>
    <row r="34" spans="6:13" ht="13.8" thickBot="1" x14ac:dyDescent="0.3">
      <c r="G34" s="17" t="s">
        <v>13</v>
      </c>
      <c r="H34" s="17"/>
      <c r="I34" s="35">
        <f>I26+I31+I33</f>
        <v>658985.53</v>
      </c>
      <c r="J34" s="36">
        <f>J26+J31+J33</f>
        <v>700644</v>
      </c>
      <c r="K34" s="35">
        <f>K26+K31+K33</f>
        <v>684168.84</v>
      </c>
      <c r="L34" s="36">
        <f>L26+L31+L33</f>
        <v>586496.91000000015</v>
      </c>
      <c r="M34" s="35">
        <f>M26+M31+M33</f>
        <v>684168.84</v>
      </c>
    </row>
    <row r="35" spans="6:13" ht="13.8" thickTop="1" x14ac:dyDescent="0.25">
      <c r="F35" s="3"/>
      <c r="G35" s="3"/>
      <c r="H35" s="3"/>
      <c r="I35" s="18"/>
      <c r="J35" s="39"/>
      <c r="K35" s="18"/>
      <c r="L35" s="42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6392.28</v>
      </c>
      <c r="J38" s="25">
        <v>38730</v>
      </c>
      <c r="K38" s="25">
        <v>5117.67</v>
      </c>
      <c r="L38" s="25">
        <v>4718.75</v>
      </c>
      <c r="M38" s="25">
        <v>5117.67</v>
      </c>
    </row>
    <row r="39" spans="6:13" x14ac:dyDescent="0.25">
      <c r="G39" s="24" t="s">
        <v>32</v>
      </c>
      <c r="H39" s="3"/>
      <c r="I39" s="25">
        <v>12090.26</v>
      </c>
      <c r="J39" s="25">
        <v>22000</v>
      </c>
      <c r="K39" s="25">
        <v>15454.71</v>
      </c>
      <c r="L39" s="25">
        <v>22970.3</v>
      </c>
      <c r="M39" s="25">
        <v>15454.71</v>
      </c>
    </row>
    <row r="40" spans="6:13" x14ac:dyDescent="0.25">
      <c r="G40" s="24" t="s">
        <v>61</v>
      </c>
      <c r="H40" s="3"/>
      <c r="I40" s="25">
        <v>9275.48</v>
      </c>
      <c r="J40" s="25">
        <v>13000</v>
      </c>
      <c r="K40" s="25">
        <v>17167.060000000001</v>
      </c>
      <c r="L40" s="25">
        <v>14267.12</v>
      </c>
      <c r="M40" s="25">
        <v>17167.060000000001</v>
      </c>
    </row>
    <row r="41" spans="6:13" x14ac:dyDescent="0.25">
      <c r="G41" s="24" t="s">
        <v>60</v>
      </c>
      <c r="H41" s="3"/>
      <c r="I41" s="25">
        <v>360.63</v>
      </c>
      <c r="J41" s="25">
        <v>2000</v>
      </c>
      <c r="K41" s="25">
        <v>-3068.83</v>
      </c>
      <c r="L41" s="25">
        <v>-2290.3200000000002</v>
      </c>
      <c r="M41" s="25">
        <v>-3068.83</v>
      </c>
    </row>
    <row r="42" spans="6:13" x14ac:dyDescent="0.25">
      <c r="G42" s="24" t="s">
        <v>64</v>
      </c>
      <c r="H42" s="3"/>
      <c r="I42" s="25">
        <v>2779.68</v>
      </c>
      <c r="J42" s="25">
        <v>2800</v>
      </c>
      <c r="K42" s="25">
        <v>3071.58</v>
      </c>
      <c r="L42" s="25">
        <v>2764.3</v>
      </c>
      <c r="M42" s="25">
        <v>3071.58</v>
      </c>
    </row>
    <row r="43" spans="6:13" x14ac:dyDescent="0.25">
      <c r="G43" s="17" t="s">
        <v>17</v>
      </c>
      <c r="H43" s="17"/>
      <c r="I43" s="31">
        <f>SUM(I38:I42)</f>
        <v>30898.33</v>
      </c>
      <c r="J43" s="32">
        <f t="shared" ref="J43" si="1">SUM(J38:J42)</f>
        <v>78530</v>
      </c>
      <c r="K43" s="31">
        <f>SUM(K38:K42)</f>
        <v>37742.19</v>
      </c>
      <c r="L43" s="32">
        <f>SUM(L38:L42)</f>
        <v>42430.15</v>
      </c>
      <c r="M43" s="31">
        <f>SUM(M38:M42)</f>
        <v>37742.19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2"/>
      <c r="M44" s="18"/>
    </row>
    <row r="45" spans="6:13" x14ac:dyDescent="0.25">
      <c r="G45" s="24" t="s">
        <v>37</v>
      </c>
      <c r="H45" s="3"/>
      <c r="I45" s="25">
        <v>646425.94999999995</v>
      </c>
      <c r="J45" s="25">
        <v>646426</v>
      </c>
      <c r="K45" s="25">
        <v>554500.23</v>
      </c>
      <c r="L45" s="25">
        <v>554432.73</v>
      </c>
      <c r="M45" s="25">
        <v>554500.23</v>
      </c>
    </row>
    <row r="46" spans="6:13" x14ac:dyDescent="0.25">
      <c r="F46" s="5"/>
      <c r="G46" s="24" t="s">
        <v>19</v>
      </c>
      <c r="H46" s="3"/>
      <c r="I46" s="25">
        <v>-18338.77</v>
      </c>
      <c r="J46" s="25">
        <v>-24313</v>
      </c>
      <c r="K46" s="25">
        <v>91925.72</v>
      </c>
      <c r="L46" s="25">
        <v>-10365.49</v>
      </c>
      <c r="M46" s="25">
        <v>91925.72</v>
      </c>
    </row>
    <row r="47" spans="6:13" x14ac:dyDescent="0.25">
      <c r="F47" s="17"/>
      <c r="G47" s="17" t="s">
        <v>20</v>
      </c>
      <c r="H47" s="17"/>
      <c r="I47" s="28">
        <f>SUM(I45:I46)</f>
        <v>628087.17999999993</v>
      </c>
      <c r="J47" s="29">
        <v>622113</v>
      </c>
      <c r="K47" s="28">
        <f>SUM(K45:K46)</f>
        <v>646425.94999999995</v>
      </c>
      <c r="L47" s="29">
        <f>SUM(L45:L46)</f>
        <v>544067.24</v>
      </c>
      <c r="M47" s="28">
        <f>SUM(M45:M46)</f>
        <v>646425.94999999995</v>
      </c>
    </row>
    <row r="48" spans="6:13" ht="13.8" thickBot="1" x14ac:dyDescent="0.3">
      <c r="F48" s="17"/>
      <c r="G48" s="17" t="s">
        <v>21</v>
      </c>
      <c r="H48" s="17"/>
      <c r="I48" s="35">
        <f>I43+I47</f>
        <v>658985.50999999989</v>
      </c>
      <c r="J48" s="36">
        <f t="shared" ref="J48" si="2">J43+J47</f>
        <v>700643</v>
      </c>
      <c r="K48" s="35">
        <f>K43+K47</f>
        <v>684168.1399999999</v>
      </c>
      <c r="L48" s="36">
        <f>L43+L47</f>
        <v>586497.39</v>
      </c>
      <c r="M48" s="35">
        <f>M43+M47</f>
        <v>684168.1399999999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4" sqref="L34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44957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-18338.770000000019</v>
      </c>
      <c r="I9" s="9">
        <f>BS!I46+(BS!I45-BS!M47)</f>
        <v>-18338.77</v>
      </c>
      <c r="K9" s="13">
        <v>-24313</v>
      </c>
      <c r="L9" s="13">
        <v>-24313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-3552.3199999999997</v>
      </c>
      <c r="I14" s="9">
        <f>(BS!M21+BS!M22)-(BS!I21+BS!I22)</f>
        <v>-3552.3199999999997</v>
      </c>
      <c r="K14" s="13">
        <v>-5419</v>
      </c>
      <c r="L14" s="13">
        <v>-5419</v>
      </c>
    </row>
    <row r="15" spans="1:12" x14ac:dyDescent="0.25">
      <c r="A15" s="6" t="s">
        <v>29</v>
      </c>
      <c r="H15" s="9">
        <f>BS!K23-BS!I23</f>
        <v>-943.91000000000349</v>
      </c>
      <c r="I15" s="9">
        <f>BS!M23-BS!I23</f>
        <v>-943.91000000000349</v>
      </c>
      <c r="K15" s="13">
        <v>-1000</v>
      </c>
      <c r="L15" s="13">
        <v>-1000</v>
      </c>
    </row>
    <row r="16" spans="1:12" x14ac:dyDescent="0.25">
      <c r="A16" s="6" t="s">
        <v>7</v>
      </c>
      <c r="H16" s="9">
        <f>BS!K24-BS!I24</f>
        <v>1000</v>
      </c>
      <c r="I16" s="9">
        <f>BS!M24-BS!I24</f>
        <v>1000</v>
      </c>
      <c r="K16" s="13">
        <v>-806</v>
      </c>
      <c r="L16" s="13">
        <v>-806</v>
      </c>
    </row>
    <row r="17" spans="1:12" x14ac:dyDescent="0.25">
      <c r="A17" s="6" t="s">
        <v>30</v>
      </c>
      <c r="H17" s="9">
        <f>BS!K25-BS!I25</f>
        <v>22230</v>
      </c>
      <c r="I17" s="9">
        <f>BS!M25-BS!I25</f>
        <v>22230</v>
      </c>
      <c r="K17" s="13">
        <v>26099</v>
      </c>
      <c r="L17" s="13">
        <v>26099</v>
      </c>
    </row>
    <row r="18" spans="1:12" x14ac:dyDescent="0.25">
      <c r="A18" s="6" t="s">
        <v>31</v>
      </c>
      <c r="H18" s="9">
        <f>SUM(BS!K33-BS!I33)</f>
        <v>-1721.6699999999983</v>
      </c>
      <c r="I18" s="9">
        <f>SUM(BS!M33-BS!I33)</f>
        <v>-1721.6699999999983</v>
      </c>
      <c r="K18" s="13">
        <v>-420</v>
      </c>
      <c r="L18" s="13">
        <v>-420</v>
      </c>
    </row>
    <row r="19" spans="1:12" x14ac:dyDescent="0.25">
      <c r="A19" s="6" t="s">
        <v>45</v>
      </c>
      <c r="H19" s="9">
        <f>BS!I38-BS!K38</f>
        <v>1274.6099999999997</v>
      </c>
      <c r="I19" s="9">
        <f>BS!I38-BS!M38</f>
        <v>1274.6099999999997</v>
      </c>
      <c r="K19" s="13">
        <v>33612</v>
      </c>
      <c r="L19" s="13">
        <v>33612</v>
      </c>
    </row>
    <row r="20" spans="1:12" x14ac:dyDescent="0.25">
      <c r="A20" s="6" t="s">
        <v>51</v>
      </c>
      <c r="H20" s="9">
        <f>(BS!I40+ BS!I41)-(BS!K40+BS!K41)</f>
        <v>-4462.1200000000026</v>
      </c>
      <c r="I20" s="9">
        <f>(BS!I40+BS!I41)-(BS!M40+BS!M41)</f>
        <v>-4462.1200000000026</v>
      </c>
      <c r="K20" s="13">
        <v>902</v>
      </c>
      <c r="L20" s="13">
        <v>902</v>
      </c>
    </row>
    <row r="21" spans="1:12" x14ac:dyDescent="0.25">
      <c r="A21" s="6" t="s">
        <v>52</v>
      </c>
      <c r="H21" s="9">
        <f>BS!I39-BS!K39</f>
        <v>-3364.4499999999989</v>
      </c>
      <c r="I21" s="9">
        <f>BS!I39-BS!M39</f>
        <v>-3364.4499999999989</v>
      </c>
      <c r="K21" s="13">
        <v>6454</v>
      </c>
      <c r="L21" s="13">
        <v>6454</v>
      </c>
    </row>
    <row r="22" spans="1:12" x14ac:dyDescent="0.25">
      <c r="A22" s="6" t="s">
        <v>35</v>
      </c>
      <c r="H22" s="10">
        <f>BS!I42-BS!K42</f>
        <v>-291.90000000000009</v>
      </c>
      <c r="I22" s="10">
        <f>BS!I42-BS!M42</f>
        <v>-291.90000000000009</v>
      </c>
      <c r="K22" s="13">
        <v>-272</v>
      </c>
      <c r="L22" s="13">
        <v>-272</v>
      </c>
    </row>
    <row r="23" spans="1:12" x14ac:dyDescent="0.25">
      <c r="A23" s="4" t="s">
        <v>46</v>
      </c>
      <c r="H23" s="9">
        <f>SUM(H9:H22)</f>
        <v>-8170.5300000000225</v>
      </c>
      <c r="I23" s="9">
        <f>SUM(I9:I22)</f>
        <v>-8170.5300000000043</v>
      </c>
      <c r="K23" s="15">
        <v>34929</v>
      </c>
      <c r="L23" s="15">
        <v>34929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-8170.5300000000225</v>
      </c>
      <c r="I31" s="9">
        <f>I23+I26+I29</f>
        <v>-8170.5300000000043</v>
      </c>
      <c r="K31" s="15">
        <v>34929</v>
      </c>
      <c r="L31" s="15">
        <v>34929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389013.08999999997</v>
      </c>
      <c r="I33" s="9">
        <f>BS!$M$20</f>
        <v>389013.08999999997</v>
      </c>
      <c r="K33" s="13">
        <v>389013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380842.55999999994</v>
      </c>
      <c r="I35" s="9">
        <f>I31+I33</f>
        <v>380842.55999999994</v>
      </c>
      <c r="K35" s="15">
        <v>423942</v>
      </c>
      <c r="L35" s="15">
        <f>L31+L33</f>
        <v>423942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0.67999999993480742</v>
      </c>
      <c r="I37" s="9">
        <f>I35-BS!I20</f>
        <v>0.67999999993480742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2023-02-10T19:24:36Z</dcterms:modified>
</cp:coreProperties>
</file>