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5-2023\"/>
    </mc:Choice>
  </mc:AlternateContent>
  <xr:revisionPtr revIDLastSave="0" documentId="13_ncr:1_{E44DC0D7-616B-4CD2-ADF5-2FA757A4D6D7}" xr6:coauthVersionLast="47" xr6:coauthVersionMax="47" xr10:uidLastSave="{00000000-0000-0000-0000-000000000000}"/>
  <bookViews>
    <workbookView xWindow="432" yWindow="0" windowWidth="9888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A55" i="1" l="1"/>
  <c r="E68" i="1" l="1"/>
  <c r="E55" i="1" l="1"/>
  <c r="A45" i="1" l="1"/>
  <c r="F68" i="1" l="1"/>
  <c r="E45" i="1" l="1"/>
  <c r="E27" i="1"/>
  <c r="E18" i="1"/>
  <c r="E69" i="1" l="1"/>
  <c r="E29" i="1"/>
  <c r="F55" i="1"/>
  <c r="F45" i="1"/>
  <c r="F27" i="1"/>
  <c r="F18" i="1"/>
  <c r="F69" i="1" l="1"/>
  <c r="F29" i="1"/>
  <c r="G53" i="1"/>
  <c r="G15" i="1"/>
  <c r="F72" i="1" l="1"/>
  <c r="C53" i="1"/>
  <c r="C15" i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Waukesha banquet, Wauksha Glock raffle, SE WI Golf Outing</t>
        </r>
      </text>
    </comment>
    <comment ref="E9" authorId="0" shapeId="0" xr:uid="{D244C564-0D63-4C3D-B061-675FF5F3499D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Remember When raffle, Hangover Shoot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$600 March &amp; $400 April decoy auction, $525 wood duck box sales
</t>
        </r>
      </text>
    </comment>
    <comment ref="E10" authorId="0" shapeId="0" xr:uid="{1308AB75-192F-4112-9965-F9B92DB97A4B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Wood duck box sales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$685 sustaining monthly donations</t>
        </r>
      </text>
    </comment>
    <comment ref="E11" authorId="0" shapeId="0" xr:uid="{A0B3BCBB-5F67-4C86-9653-BDDD0EA79D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NRF PLE donation, $4765 HRP billable grant hours &amp; expenses, $7632.02 PLE grant invoice</t>
        </r>
      </text>
    </comment>
    <comment ref="E13" authorId="0" shapeId="0" xr:uid="{2B1D3292-1724-4536-9370-4E66669F34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14" authorId="0" shapeId="0" xr:uid="{52453BE0-5BB9-4551-A21B-620AE1E6E46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 donation, $91 AmazonSmile, $400 Decoy Auction, $614 interest</t>
        </r>
      </text>
    </comment>
    <comment ref="E16" authorId="0" shapeId="0" xr:uid="{8E4C7657-84D4-4BA6-BD64-7C96A2A62B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decoy auction, $56 Thrivent, $270.81 interest</t>
        </r>
      </text>
    </comment>
    <comment ref="E22" authorId="0" shapeId="0" xr:uid="{FE032BB9-F6E6-49BA-91D7-9A8DCC62BD7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boxes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E37" authorId="0" shapeId="0" xr:uid="{3FEDC74A-53D2-4815-8225-45D8F9695F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'23 sponsor knives,</t>
        </r>
      </text>
    </comment>
    <comment ref="A44" authorId="0" shapeId="0" xr:uid="{A749EA5A-BE5C-44FC-8196-CAE31B0ACFA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$2514.50 legal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$1626 inventory adjustment - membership gifts</t>
        </r>
      </text>
    </comment>
    <comment ref="E50" authorId="0" shapeId="0" xr:uid="{70B441D5-DA9A-49D9-8A5A-8C0CCAE112D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Doodle subscription, ESRI subsription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52" authorId="0" shapeId="0" xr:uid="{BAAFDE2E-321C-4C56-BB0C-045FC92FAE9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$1021.05 wood duck box shipping,</t>
        </r>
      </text>
    </comment>
    <comment ref="E54" authorId="0" shapeId="0" xr:uid="{58CC389E-EA09-4B1D-B856-CA88CECE88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$275 WSST conference, $444 annual meeting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  <comment ref="E67" authorId="1" shapeId="0" xr:uid="{9064F669-A4E4-4F91-B726-A7656884D32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<sst xmlns="http://schemas.openxmlformats.org/spreadsheetml/2006/main" count="64" uniqueCount="50">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</sst>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45077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45077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78225.7</v>
      </c>
      <c r="B9" s="16">
        <v>70000</v>
      </c>
      <c r="C9" s="17">
        <f>A9-B9</f>
        <v>8225.6999999999971</v>
      </c>
      <c r="D9" s="18" t="s">
        <v>15</v>
      </c>
      <c r="E9" s="3">
        <v>208642</v>
      </c>
      <c r="F9" s="16">
        <v>205000</v>
      </c>
      <c r="G9" s="17">
        <f t="shared" ref="G9:G16" si="0">E9-F9</f>
        <v>3642</v>
      </c>
      <c r="H9" s="19"/>
    </row>
    <row r="10" spans="1:12" x14ac:dyDescent="0.3">
      <c r="A10" s="3">
        <v>0</v>
      </c>
      <c r="B10" s="16">
        <v>330</v>
      </c>
      <c r="C10" s="17">
        <f>A10-B10</f>
        <v>-330</v>
      </c>
      <c r="D10" s="18" t="s">
        <v>16</v>
      </c>
      <c r="E10" s="3">
        <v>6303</v>
      </c>
      <c r="F10" s="16">
        <v>1800</v>
      </c>
      <c r="G10" s="17">
        <f t="shared" si="0"/>
        <v>4503</v>
      </c>
      <c r="H10" s="19"/>
    </row>
    <row r="11" spans="1:12" x14ac:dyDescent="0.3">
      <c r="A11" s="3">
        <v>1970</v>
      </c>
      <c r="B11" s="16">
        <v>1200</v>
      </c>
      <c r="C11" s="17">
        <f t="shared" ref="C11:C16" si="1">A11-B11</f>
        <v>770</v>
      </c>
      <c r="D11" s="18" t="s">
        <v>44</v>
      </c>
      <c r="E11" s="3">
        <v>9520</v>
      </c>
      <c r="F11" s="16">
        <v>6160</v>
      </c>
      <c r="G11" s="17">
        <f t="shared" si="0"/>
        <v>3360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15397.02</v>
      </c>
      <c r="B13" s="16">
        <v>8335</v>
      </c>
      <c r="C13" s="17">
        <f t="shared" si="1"/>
        <v>7062.02</v>
      </c>
      <c r="D13" s="18" t="s">
        <v>18</v>
      </c>
      <c r="E13" s="3">
        <v>42593</v>
      </c>
      <c r="F13" s="16">
        <v>41675</v>
      </c>
      <c r="G13" s="17">
        <f t="shared" si="0"/>
        <v>918</v>
      </c>
      <c r="H13" s="19"/>
    </row>
    <row r="14" spans="1:12" x14ac:dyDescent="0.3">
      <c r="A14" s="3">
        <v>5836.75</v>
      </c>
      <c r="B14" s="16">
        <v>15606</v>
      </c>
      <c r="C14" s="17">
        <f t="shared" si="1"/>
        <v>-9769.25</v>
      </c>
      <c r="D14" s="18" t="s">
        <v>19</v>
      </c>
      <c r="E14" s="3">
        <v>58013</v>
      </c>
      <c r="F14" s="16">
        <v>78640</v>
      </c>
      <c r="G14" s="17">
        <f t="shared" si="0"/>
        <v>-20627</v>
      </c>
      <c r="H14" s="19"/>
    </row>
    <row r="15" spans="1:12" x14ac:dyDescent="0.3">
      <c r="A15" s="3">
        <v>4919.71</v>
      </c>
      <c r="B15" s="16">
        <v>3750</v>
      </c>
      <c r="C15" s="17">
        <f t="shared" si="1"/>
        <v>1169.71</v>
      </c>
      <c r="D15" s="18" t="s">
        <v>48</v>
      </c>
      <c r="E15" s="3">
        <v>15466</v>
      </c>
      <c r="F15" s="16">
        <v>27325</v>
      </c>
      <c r="G15" s="17">
        <f t="shared" si="0"/>
        <v>-11859</v>
      </c>
      <c r="H15" s="19"/>
    </row>
    <row r="16" spans="1:12" x14ac:dyDescent="0.3">
      <c r="A16" s="3">
        <v>1158.54</v>
      </c>
      <c r="B16" s="16">
        <v>500</v>
      </c>
      <c r="C16" s="17">
        <f t="shared" si="1"/>
        <v>658.54</v>
      </c>
      <c r="D16" s="20" t="s">
        <v>12</v>
      </c>
      <c r="E16" s="3">
        <v>7212</v>
      </c>
      <c r="F16" s="16">
        <v>2300</v>
      </c>
      <c r="G16" s="17">
        <f t="shared" si="0"/>
        <v>4912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107507.72</v>
      </c>
      <c r="B18" s="21">
        <f>SUM(B9:B17)</f>
        <v>99721</v>
      </c>
      <c r="C18" s="22">
        <f>SUM(C9:C17)</f>
        <v>7786.7199999999975</v>
      </c>
      <c r="D18" s="23" t="s">
        <v>8</v>
      </c>
      <c r="E18" s="4">
        <f>SUM(E9:E17)</f>
        <v>347749</v>
      </c>
      <c r="F18" s="21">
        <f>SUM(F9:F17)</f>
        <v>369100</v>
      </c>
      <c r="G18" s="22">
        <f>SUM(G9:G17)</f>
        <v>-21351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42451.64</v>
      </c>
      <c r="B21" s="16">
        <v>42000</v>
      </c>
      <c r="C21" s="17">
        <f>SUM(A21-B21)</f>
        <v>451.63999999999942</v>
      </c>
      <c r="D21" s="18" t="s">
        <v>20</v>
      </c>
      <c r="E21" s="3">
        <v>109098</v>
      </c>
      <c r="F21" s="16">
        <v>123000</v>
      </c>
      <c r="G21" s="17">
        <f>SUM(E21-F21)</f>
        <v>-13902</v>
      </c>
      <c r="H21" s="19"/>
      <c r="J21" s="16"/>
    </row>
    <row r="22" spans="1:10" x14ac:dyDescent="0.3">
      <c r="A22" s="3">
        <v>0</v>
      </c>
      <c r="B22" s="16">
        <v>100</v>
      </c>
      <c r="C22" s="17">
        <f>SUM(A22-B22)</f>
        <v>-100</v>
      </c>
      <c r="D22" s="18" t="s">
        <v>21</v>
      </c>
      <c r="E22" s="3">
        <v>71</v>
      </c>
      <c r="F22" s="16">
        <v>500</v>
      </c>
      <c r="G22" s="17">
        <f>SUM(E22-F22)</f>
        <v>-429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42451.64</v>
      </c>
      <c r="B27" s="21">
        <f>SUM(B20:B26)</f>
        <v>42100</v>
      </c>
      <c r="C27" s="22">
        <f>SUM(C21:C26)</f>
        <v>351.63999999999942</v>
      </c>
      <c r="D27" s="23" t="s">
        <v>11</v>
      </c>
      <c r="E27" s="4">
        <f>SUM(E20:E26)</f>
        <v>109169</v>
      </c>
      <c r="F27" s="21">
        <f>SUM(F20:F26)</f>
        <v>123500</v>
      </c>
      <c r="G27" s="22">
        <f>SUM(G21:G26)</f>
        <v>-14331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65056.08</v>
      </c>
      <c r="B29" s="21">
        <f>B18-B27</f>
        <v>57621</v>
      </c>
      <c r="C29" s="22">
        <f>C18-C27</f>
        <v>7435.0799999999981</v>
      </c>
      <c r="D29" s="23" t="s">
        <v>22</v>
      </c>
      <c r="E29" s="4">
        <f>E18-E27</f>
        <v>238580</v>
      </c>
      <c r="F29" s="21">
        <f>F18-F27</f>
        <v>245600</v>
      </c>
      <c r="G29" s="22">
        <f>G18-G27</f>
        <v>-7020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4528.53</v>
      </c>
      <c r="B33" s="16">
        <v>3775</v>
      </c>
      <c r="C33" s="17">
        <f>SUM(A33-B33)</f>
        <v>753.52999999999975</v>
      </c>
      <c r="D33" s="20" t="s">
        <v>28</v>
      </c>
      <c r="E33" s="3">
        <v>25311</v>
      </c>
      <c r="F33" s="16">
        <v>23173</v>
      </c>
      <c r="G33" s="17">
        <f>SUM(E33-F33)</f>
        <v>2138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645.02</v>
      </c>
      <c r="B35" s="16">
        <v>270</v>
      </c>
      <c r="C35" s="17">
        <f t="shared" si="2"/>
        <v>375.02</v>
      </c>
      <c r="D35" s="20" t="s">
        <v>25</v>
      </c>
      <c r="E35" s="3">
        <v>846</v>
      </c>
      <c r="F35" s="16">
        <v>765</v>
      </c>
      <c r="G35" s="17">
        <f t="shared" si="3"/>
        <v>81</v>
      </c>
      <c r="H35" s="19"/>
    </row>
    <row r="36" spans="1:8" x14ac:dyDescent="0.3">
      <c r="A36" s="3">
        <v>157.24</v>
      </c>
      <c r="B36" s="16">
        <v>150</v>
      </c>
      <c r="C36" s="17">
        <f t="shared" si="2"/>
        <v>7.2400000000000091</v>
      </c>
      <c r="D36" s="20" t="s">
        <v>26</v>
      </c>
      <c r="E36" s="3">
        <v>844</v>
      </c>
      <c r="F36" s="16">
        <v>630</v>
      </c>
      <c r="G36" s="17">
        <f t="shared" si="3"/>
        <v>214</v>
      </c>
      <c r="H36" s="19"/>
    </row>
    <row r="37" spans="1:8" x14ac:dyDescent="0.3">
      <c r="A37" s="3">
        <v>557.03</v>
      </c>
      <c r="B37" s="16">
        <v>1230</v>
      </c>
      <c r="C37" s="17">
        <f>SUM(A37-B37)</f>
        <v>-672.97</v>
      </c>
      <c r="D37" s="20" t="s">
        <v>29</v>
      </c>
      <c r="E37" s="3">
        <v>10642</v>
      </c>
      <c r="F37" s="16">
        <v>10065</v>
      </c>
      <c r="G37" s="17">
        <f t="shared" si="3"/>
        <v>577</v>
      </c>
      <c r="H37" s="19"/>
    </row>
    <row r="38" spans="1:8" x14ac:dyDescent="0.3">
      <c r="A38" s="3">
        <v>33.340000000000003</v>
      </c>
      <c r="B38" s="16">
        <v>0</v>
      </c>
      <c r="C38" s="17">
        <f t="shared" si="2"/>
        <v>33.340000000000003</v>
      </c>
      <c r="D38" s="20" t="s">
        <v>42</v>
      </c>
      <c r="E38" s="3">
        <v>248</v>
      </c>
      <c r="F38" s="16">
        <v>255</v>
      </c>
      <c r="G38" s="17">
        <f t="shared" si="3"/>
        <v>-7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322.95999999999998</v>
      </c>
      <c r="B43" s="16">
        <v>374</v>
      </c>
      <c r="C43" s="17">
        <f t="shared" si="2"/>
        <v>-51.04000000000002</v>
      </c>
      <c r="D43" s="20" t="s">
        <v>37</v>
      </c>
      <c r="E43" s="3">
        <v>1886</v>
      </c>
      <c r="F43" s="16">
        <v>1964</v>
      </c>
      <c r="G43" s="17">
        <f t="shared" si="3"/>
        <v>-78</v>
      </c>
      <c r="H43" s="19"/>
    </row>
    <row r="44" spans="1:8" x14ac:dyDescent="0.3">
      <c r="A44" s="8">
        <v>2598.4899999999998</v>
      </c>
      <c r="B44" s="34">
        <v>0</v>
      </c>
      <c r="C44" s="35">
        <f t="shared" si="2"/>
        <v>2598.4899999999998</v>
      </c>
      <c r="D44" s="20" t="s">
        <v>12</v>
      </c>
      <c r="E44" s="8">
        <v>2758</v>
      </c>
      <c r="F44" s="34">
        <v>90</v>
      </c>
      <c r="G44" s="35">
        <f t="shared" si="3"/>
        <v>2668</v>
      </c>
      <c r="H44" s="19"/>
    </row>
    <row r="45" spans="1:8" x14ac:dyDescent="0.3">
      <c r="A45" s="3">
        <f>SUM(A33:A44)</f>
        <v>8842.6099999999988</v>
      </c>
      <c r="B45" s="16">
        <f>SUM(B33:B44)</f>
        <v>5799</v>
      </c>
      <c r="C45" s="17">
        <f>SUM(C33:C44)</f>
        <v>3043.6099999999997</v>
      </c>
      <c r="D45" s="36" t="s">
        <v>33</v>
      </c>
      <c r="E45" s="3">
        <f>SUM(E33:E44)</f>
        <v>42535</v>
      </c>
      <c r="F45" s="16">
        <f>SUM(F33:F44)</f>
        <v>36942</v>
      </c>
      <c r="G45" s="17">
        <f>SUM(G33:G44)</f>
        <v>5593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12860.64</v>
      </c>
      <c r="B48" s="16">
        <v>11889</v>
      </c>
      <c r="C48" s="17">
        <f t="shared" ref="C48:C54" si="4">SUM(A48-B48)</f>
        <v>971.63999999999942</v>
      </c>
      <c r="D48" s="20" t="s">
        <v>28</v>
      </c>
      <c r="E48" s="3">
        <v>60310</v>
      </c>
      <c r="F48" s="16">
        <v>68734</v>
      </c>
      <c r="G48" s="17">
        <f t="shared" ref="G48:G54" si="5">SUM(E48-F48)</f>
        <v>-8424</v>
      </c>
      <c r="H48" s="19"/>
    </row>
    <row r="49" spans="1:8" x14ac:dyDescent="0.3">
      <c r="A49" s="3">
        <v>2313.5100000000002</v>
      </c>
      <c r="B49" s="16">
        <v>300</v>
      </c>
      <c r="C49" s="17">
        <f t="shared" si="4"/>
        <v>2013.5100000000002</v>
      </c>
      <c r="D49" s="20" t="s">
        <v>25</v>
      </c>
      <c r="E49" s="3">
        <v>4201</v>
      </c>
      <c r="F49" s="16">
        <v>1367</v>
      </c>
      <c r="G49" s="17">
        <f t="shared" si="5"/>
        <v>2834</v>
      </c>
      <c r="H49" s="19"/>
    </row>
    <row r="50" spans="1:8" x14ac:dyDescent="0.3">
      <c r="A50" s="3">
        <v>2600.1799999999998</v>
      </c>
      <c r="B50" s="16">
        <v>1598</v>
      </c>
      <c r="C50" s="17">
        <f t="shared" si="4"/>
        <v>1002.1799999999998</v>
      </c>
      <c r="D50" s="20" t="s">
        <v>12</v>
      </c>
      <c r="E50" s="3">
        <v>7372</v>
      </c>
      <c r="F50" s="16">
        <v>11867</v>
      </c>
      <c r="G50" s="17">
        <f t="shared" si="5"/>
        <v>-4495</v>
      </c>
      <c r="H50" s="19"/>
    </row>
    <row r="51" spans="1:8" x14ac:dyDescent="0.3">
      <c r="A51" s="3">
        <v>7869</v>
      </c>
      <c r="B51" s="16">
        <v>7366</v>
      </c>
      <c r="C51" s="17">
        <f t="shared" si="4"/>
        <v>503</v>
      </c>
      <c r="D51" s="20" t="s">
        <v>34</v>
      </c>
      <c r="E51" s="3">
        <v>27654</v>
      </c>
      <c r="F51" s="16">
        <v>36830</v>
      </c>
      <c r="G51" s="17">
        <f t="shared" si="5"/>
        <v>-9176</v>
      </c>
      <c r="H51" s="19"/>
    </row>
    <row r="52" spans="1:8" x14ac:dyDescent="0.3">
      <c r="A52" s="3">
        <v>5836.75</v>
      </c>
      <c r="B52" s="16">
        <v>15606</v>
      </c>
      <c r="C52" s="17">
        <f t="shared" si="4"/>
        <v>-9769.25</v>
      </c>
      <c r="D52" s="20" t="s">
        <v>45</v>
      </c>
      <c r="E52" s="3">
        <v>59907</v>
      </c>
      <c r="F52" s="16">
        <v>78640</v>
      </c>
      <c r="G52" s="17">
        <f t="shared" si="5"/>
        <v>-18733</v>
      </c>
      <c r="H52" s="19"/>
    </row>
    <row r="53" spans="1:8" x14ac:dyDescent="0.3">
      <c r="A53" s="3">
        <v>3992</v>
      </c>
      <c r="B53" s="16">
        <v>5762</v>
      </c>
      <c r="C53" s="17">
        <f t="shared" si="4"/>
        <v>-1770</v>
      </c>
      <c r="D53" s="20" t="s">
        <v>49</v>
      </c>
      <c r="E53" s="3">
        <v>8529</v>
      </c>
      <c r="F53" s="16">
        <v>29235</v>
      </c>
      <c r="G53" s="17">
        <f t="shared" si="5"/>
        <v>-20706</v>
      </c>
      <c r="H53" s="19"/>
    </row>
    <row r="54" spans="1:8" x14ac:dyDescent="0.3">
      <c r="A54" s="8">
        <v>35</v>
      </c>
      <c r="B54" s="34">
        <v>1375</v>
      </c>
      <c r="C54" s="17">
        <f t="shared" si="4"/>
        <v>-1340</v>
      </c>
      <c r="D54" s="20" t="s">
        <v>46</v>
      </c>
      <c r="E54" s="8">
        <v>8443</v>
      </c>
      <c r="F54" s="34">
        <v>8940</v>
      </c>
      <c r="G54" s="17">
        <f t="shared" si="5"/>
        <v>-497</v>
      </c>
      <c r="H54" s="19"/>
    </row>
    <row r="55" spans="1:8" x14ac:dyDescent="0.3">
      <c r="A55" s="3">
        <f>SUM(A48:A54)</f>
        <v>35507.08</v>
      </c>
      <c r="B55" s="16">
        <f>SUM(B48:B54)</f>
        <v>43896</v>
      </c>
      <c r="C55" s="17">
        <f>SUM(C48:C54)</f>
        <v>-8388.92</v>
      </c>
      <c r="D55" s="36" t="s">
        <v>35</v>
      </c>
      <c r="E55" s="3">
        <f>SUM(E48:E54)</f>
        <v>176416</v>
      </c>
      <c r="F55" s="16">
        <f>SUM(F48:F54)</f>
        <v>235613</v>
      </c>
      <c r="G55" s="17">
        <f>SUM(G48:G54)</f>
        <v>-59197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975.08</v>
      </c>
      <c r="B58" s="16">
        <v>1257</v>
      </c>
      <c r="C58" s="17">
        <f>SUM(A58-B58)</f>
        <v>-281.91999999999996</v>
      </c>
      <c r="D58" s="20" t="s">
        <v>28</v>
      </c>
      <c r="E58" s="3">
        <v>7052</v>
      </c>
      <c r="F58" s="16">
        <v>6285</v>
      </c>
      <c r="G58" s="17">
        <f>SUM(E58-F58)</f>
        <v>767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3">
        <v>0</v>
      </c>
      <c r="F60" s="16">
        <v>0</v>
      </c>
      <c r="G60" s="17">
        <f t="shared" si="7"/>
        <v>0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15.31</v>
      </c>
      <c r="B62" s="16">
        <v>0</v>
      </c>
      <c r="C62" s="17">
        <f t="shared" si="6"/>
        <v>15.31</v>
      </c>
      <c r="D62" s="20" t="s">
        <v>37</v>
      </c>
      <c r="E62" s="3">
        <v>91</v>
      </c>
      <c r="F62" s="16">
        <v>30</v>
      </c>
      <c r="G62" s="17">
        <f t="shared" si="7"/>
        <v>61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5000</v>
      </c>
      <c r="F63" s="16">
        <v>5000</v>
      </c>
      <c r="G63" s="17">
        <f t="shared" si="7"/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40</v>
      </c>
      <c r="E65" s="3">
        <v>12902</v>
      </c>
      <c r="F65" s="16">
        <v>0</v>
      </c>
      <c r="G65" s="17">
        <f t="shared" si="7"/>
        <v>12902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41</v>
      </c>
      <c r="E66" s="3">
        <v>213</v>
      </c>
      <c r="F66" s="16">
        <v>35</v>
      </c>
      <c r="G66" s="17">
        <f t="shared" si="7"/>
        <v>178</v>
      </c>
      <c r="H66" s="19"/>
    </row>
    <row r="67" spans="1:8" x14ac:dyDescent="0.3">
      <c r="A67" s="8">
        <v>303.95</v>
      </c>
      <c r="B67" s="34">
        <v>350</v>
      </c>
      <c r="C67" s="35">
        <f t="shared" si="6"/>
        <v>-46.050000000000011</v>
      </c>
      <c r="D67" s="20" t="s">
        <v>12</v>
      </c>
      <c r="E67" s="8">
        <v>-2235</v>
      </c>
      <c r="F67" s="34">
        <v>4280</v>
      </c>
      <c r="G67" s="17">
        <f>SUM(E67-F67)</f>
        <v>-6515</v>
      </c>
      <c r="H67" s="19"/>
    </row>
    <row r="68" spans="1:8" x14ac:dyDescent="0.3">
      <c r="A68" s="3">
        <f>SUM(A58:A67)</f>
        <v>2294.3399999999997</v>
      </c>
      <c r="B68" s="16">
        <f>SUM(B58:B67)</f>
        <v>2607</v>
      </c>
      <c r="C68" s="17">
        <f>SUM(C58:C67)</f>
        <v>-312.65999999999997</v>
      </c>
      <c r="D68" s="36" t="s">
        <v>35</v>
      </c>
      <c r="E68" s="3">
        <f>SUM(E58:E67)</f>
        <v>23023</v>
      </c>
      <c r="F68" s="16">
        <f>SUM(F58:F67)</f>
        <v>15665</v>
      </c>
      <c r="G68" s="17">
        <f>SUM(E68-F68)</f>
        <v>7358</v>
      </c>
      <c r="H68" s="19"/>
    </row>
    <row r="69" spans="1:8" x14ac:dyDescent="0.3">
      <c r="A69" s="4">
        <f>A68+A55+A45</f>
        <v>46644.03</v>
      </c>
      <c r="B69" s="21">
        <f>SUM(B45+B55+B68)</f>
        <v>52302</v>
      </c>
      <c r="C69" s="22">
        <f>A69-B69</f>
        <v>-5657.9700000000012</v>
      </c>
      <c r="D69" s="23" t="s">
        <v>43</v>
      </c>
      <c r="E69" s="4">
        <f>E68+E55+E45</f>
        <v>241974</v>
      </c>
      <c r="F69" s="21">
        <f>SUM(F45+F55+F68)</f>
        <v>288220</v>
      </c>
      <c r="G69" s="22">
        <f>E69-F69</f>
        <v>-46246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18412.050000000003</v>
      </c>
      <c r="B72" s="37">
        <f>B29-B69</f>
        <v>5319</v>
      </c>
      <c r="C72" s="38">
        <f>C29-C69</f>
        <v>13093.05</v>
      </c>
      <c r="D72" s="39" t="s">
        <v>14</v>
      </c>
      <c r="E72" s="9">
        <v>-3630.21</v>
      </c>
      <c r="F72" s="37">
        <f>F29-F69</f>
        <v>-42620</v>
      </c>
      <c r="G72" s="38">
        <f>SUM(E72-F72)</f>
        <v>38989.79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2023-06-06T21:11:07Z</dcterms:modified>
</cp:coreProperties>
</file>