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3\06-2023\"/>
    </mc:Choice>
  </mc:AlternateContent>
  <xr:revisionPtr revIDLastSave="0" documentId="13_ncr:1_{AE599DCD-86AB-4245-BC7A-CEEFFC3617D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BS!$E$1:$M$48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BS!$E$3:$L$49</definedName>
    <definedName name="Report" localSheetId="0">BS!$A$3:$L$49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L47" i="1" l="1"/>
  <c r="L43" i="1"/>
  <c r="L48" i="1" s="1"/>
  <c r="L31" i="1"/>
  <c r="L20" i="1"/>
  <c r="L26" i="1" s="1"/>
  <c r="L34" i="1" s="1"/>
  <c r="K47" i="1" l="1"/>
  <c r="K43" i="1"/>
  <c r="K48" i="1" s="1"/>
  <c r="K31" i="1"/>
  <c r="K20" i="1"/>
  <c r="K26" i="1" s="1"/>
  <c r="K34" i="1" s="1"/>
  <c r="M48" i="1" l="1"/>
  <c r="M47" i="1"/>
  <c r="M43" i="1"/>
  <c r="M31" i="1"/>
  <c r="M20" i="1"/>
  <c r="M26" i="1" s="1"/>
  <c r="M34" i="1" s="1"/>
  <c r="I20" i="1"/>
  <c r="I26" i="1" l="1"/>
  <c r="J26" i="1" l="1"/>
  <c r="J31" i="1" l="1"/>
  <c r="J43" i="1"/>
  <c r="J34" i="1" l="1"/>
  <c r="I43" i="1" l="1"/>
  <c r="I31" i="1" l="1"/>
  <c r="I34" i="1" s="1"/>
  <c r="I47" i="1"/>
  <c r="I48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J48" i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1B806F8D-8F89-4D32-864E-774EAAE1C22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8C1B0380-2960-4021-8ECD-50C1EADDBD9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33BC439E-2C09-4C10-BB25-E3C0DF16962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1A248339-1F5C-4038-B4EC-4D710E512E2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953E3FB8-856C-4C24-BFA5-B3E92ABE972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257D4110-D530-4DE1-816D-58DB4291584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1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1" authorId="1" shapeId="0" xr:uid="{FA090644-2738-4A20-95B2-C922CA76D38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1" authorId="1" shapeId="0" xr:uid="{F728BE14-36B4-48D7-81F7-514442850C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$3475 EXPO invoices</t>
        </r>
      </text>
    </comment>
    <comment ref="M21" authorId="1" shapeId="0" xr:uid="{49A48A92-1B01-43EE-8230-90F41C39721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5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5" authorId="1" shapeId="0" xr:uid="{D479EBB7-94D9-4B45-A1E2-76D0CA336B5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5" authorId="1" shapeId="0" xr:uid="{4457E037-4EB3-4831-8AA2-82FCECC4DD7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I33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($47,446.58)</t>
        </r>
      </text>
    </comment>
    <comment ref="K33" authorId="2" shapeId="0" xr:uid="{E148B127-96A2-4E2E-B21F-962303B4A861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($46,535.07)</t>
        </r>
      </text>
    </comment>
    <comment ref="L33" authorId="2" shapeId="0" xr:uid="{39C0628E-7F80-4F11-B5D2-5F4FFFE4CAFD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($35,939.55)</t>
        </r>
      </text>
    </comment>
    <comment ref="M33" authorId="2" shapeId="0" xr:uid="{F0E8D8FC-B326-462B-97D1-687748FA514C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($44,300.28)</t>
        </r>
      </text>
    </comment>
    <comment ref="I39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K39" authorId="0" shapeId="0" xr:uid="{C5703A83-9AC3-4CF1-8721-C47625BCCC3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L39" authorId="0" shapeId="0" xr:uid="{E6DF92A8-E8D1-4953-868A-BD2CFF10B54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M39" authorId="0" shapeId="0" xr:uid="{83AC4E9E-B707-417C-B4B0-7936532AF64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I41" authorId="1" shapeId="0" xr:uid="{81F6F388-3114-4856-B1C2-D02589469AB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  <comment ref="K41" authorId="1" shapeId="0" xr:uid="{536E01AD-E205-4CC5-9F0A-420D8A8CA9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</commentList>
</comments>
</file>

<file path=xl/sharedStrings.xml><?xml version="1.0" encoding="utf-8"?>
<sst xmlns="http://schemas.openxmlformats.org/spreadsheetml/2006/main" count="77" uniqueCount="68">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</sst>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0"/>
  <sheetViews>
    <sheetView tabSelected="1" topLeftCell="E1" zoomScale="85" zoomScaleNormal="85" workbookViewId="0">
      <selection activeCell="I47" sqref="I47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4" t="s">
        <v>24</v>
      </c>
      <c r="F3" s="45"/>
      <c r="G3" s="45"/>
      <c r="H3" s="45"/>
      <c r="I3" s="45"/>
      <c r="J3" s="45"/>
      <c r="K3" s="45"/>
      <c r="L3" s="45"/>
    </row>
    <row r="4" spans="5:13" x14ac:dyDescent="0.25">
      <c r="E4" s="44" t="s">
        <v>0</v>
      </c>
      <c r="F4" s="45"/>
      <c r="G4" s="45"/>
      <c r="H4" s="45"/>
      <c r="I4" s="45"/>
      <c r="J4" s="45"/>
      <c r="K4" s="45"/>
      <c r="L4" s="45"/>
    </row>
    <row r="5" spans="5:13" x14ac:dyDescent="0.25">
      <c r="E5" s="44"/>
      <c r="F5" s="45"/>
      <c r="G5" s="45"/>
      <c r="H5" s="45"/>
      <c r="I5" s="45"/>
      <c r="J5" s="45"/>
      <c r="K5" s="45"/>
      <c r="L5" s="45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6">
        <v>45107</v>
      </c>
      <c r="J8" s="47"/>
      <c r="K8" s="47"/>
      <c r="L8" s="48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7256.89</v>
      </c>
      <c r="J12" s="25">
        <v>13000</v>
      </c>
      <c r="K12" s="25">
        <v>11672.02</v>
      </c>
      <c r="L12" s="25">
        <v>15130.65</v>
      </c>
      <c r="M12" s="25">
        <v>17167.060000000001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100000</v>
      </c>
      <c r="L13" s="25">
        <v>70000</v>
      </c>
      <c r="M13" s="25">
        <v>70000</v>
      </c>
    </row>
    <row r="14" spans="5:13" x14ac:dyDescent="0.25">
      <c r="F14" s="3"/>
      <c r="G14" s="24"/>
      <c r="H14" s="3" t="s">
        <v>67</v>
      </c>
      <c r="I14" s="25">
        <v>7726.36</v>
      </c>
      <c r="J14" s="25">
        <v>3000</v>
      </c>
      <c r="K14" s="25">
        <v>8092.31</v>
      </c>
      <c r="L14" s="25">
        <v>55.3</v>
      </c>
      <c r="M14" s="25">
        <v>15454.71</v>
      </c>
    </row>
    <row r="15" spans="5:13" x14ac:dyDescent="0.25">
      <c r="F15" s="3"/>
      <c r="G15" s="24"/>
      <c r="H15" s="3" t="s">
        <v>62</v>
      </c>
      <c r="I15" s="25">
        <v>4438</v>
      </c>
      <c r="J15" s="25">
        <v>4438</v>
      </c>
      <c r="K15" s="25">
        <v>4437.7700000000004</v>
      </c>
      <c r="L15" s="25">
        <v>4437.7700000000004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1721</v>
      </c>
      <c r="J16" s="25">
        <v>1721</v>
      </c>
      <c r="K16" s="25">
        <v>1720.5</v>
      </c>
      <c r="L16" s="25">
        <v>1720.5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40090.92</v>
      </c>
      <c r="J17" s="25">
        <v>32279</v>
      </c>
      <c r="K17" s="25">
        <v>35972.839999999997</v>
      </c>
      <c r="L17" s="25">
        <v>27716.45</v>
      </c>
      <c r="M17" s="25">
        <v>35501.25</v>
      </c>
    </row>
    <row r="18" spans="5:13" x14ac:dyDescent="0.25">
      <c r="F18" s="3"/>
      <c r="G18" s="24"/>
      <c r="H18" s="3" t="s">
        <v>66</v>
      </c>
      <c r="I18" s="25">
        <v>8000</v>
      </c>
      <c r="J18" s="25">
        <v>5000</v>
      </c>
      <c r="K18" s="25">
        <v>8000</v>
      </c>
      <c r="L18" s="25">
        <v>8000</v>
      </c>
      <c r="M18" s="25">
        <v>7417</v>
      </c>
    </row>
    <row r="19" spans="5:13" ht="15" x14ac:dyDescent="0.4">
      <c r="F19" s="3"/>
      <c r="G19" s="24"/>
      <c r="H19" s="3" t="s">
        <v>27</v>
      </c>
      <c r="I19" s="26">
        <v>221432.43</v>
      </c>
      <c r="J19" s="26">
        <v>230814</v>
      </c>
      <c r="K19" s="26">
        <v>226218.44</v>
      </c>
      <c r="L19" s="26">
        <v>226825.4</v>
      </c>
      <c r="M19" s="26">
        <v>237314.07</v>
      </c>
    </row>
    <row r="20" spans="5:13" x14ac:dyDescent="0.25">
      <c r="F20" s="3"/>
      <c r="G20" s="24"/>
      <c r="H20" s="3" t="s">
        <v>28</v>
      </c>
      <c r="I20" s="25">
        <f>SUM(I12:I19)</f>
        <v>390665.6</v>
      </c>
      <c r="J20" s="25">
        <v>390252</v>
      </c>
      <c r="K20" s="25">
        <f>SUM(K12:K19)</f>
        <v>396113.88</v>
      </c>
      <c r="L20" s="25">
        <f>SUM(L12:L19)</f>
        <v>353886.07</v>
      </c>
      <c r="M20" s="25">
        <f>SUM(M12:M19)</f>
        <v>389013.08999999997</v>
      </c>
    </row>
    <row r="21" spans="5:13" x14ac:dyDescent="0.25">
      <c r="E21" s="27"/>
      <c r="F21" s="3"/>
      <c r="G21" s="24" t="s">
        <v>33</v>
      </c>
      <c r="H21" s="3"/>
      <c r="I21" s="25">
        <v>2619.73</v>
      </c>
      <c r="J21" s="25">
        <v>3000</v>
      </c>
      <c r="K21" s="25">
        <v>519.1</v>
      </c>
      <c r="L21" s="25">
        <v>4120.32</v>
      </c>
      <c r="M21" s="25">
        <v>746</v>
      </c>
    </row>
    <row r="22" spans="5:13" x14ac:dyDescent="0.25">
      <c r="E22" s="27"/>
      <c r="F22" s="3"/>
      <c r="G22" s="24" t="s">
        <v>34</v>
      </c>
      <c r="H22" s="3"/>
      <c r="I22" s="25">
        <v>37185.69</v>
      </c>
      <c r="J22" s="25">
        <v>30942</v>
      </c>
      <c r="K22" s="25">
        <v>35721.019999999997</v>
      </c>
      <c r="L22" s="25">
        <v>25724.89</v>
      </c>
      <c r="M22" s="25">
        <v>43036.88</v>
      </c>
    </row>
    <row r="23" spans="5:13" x14ac:dyDescent="0.25">
      <c r="E23" s="27"/>
      <c r="F23" s="3"/>
      <c r="G23" s="24" t="s">
        <v>29</v>
      </c>
      <c r="H23" s="3"/>
      <c r="I23" s="25">
        <v>32240.9</v>
      </c>
      <c r="J23" s="25">
        <v>38797</v>
      </c>
      <c r="K23" s="25">
        <v>34465.019999999997</v>
      </c>
      <c r="L23" s="25">
        <v>32467.51</v>
      </c>
      <c r="M23" s="25">
        <v>35796.6</v>
      </c>
    </row>
    <row r="24" spans="5:13" x14ac:dyDescent="0.25">
      <c r="F24" s="3"/>
      <c r="G24" s="24" t="s">
        <v>7</v>
      </c>
      <c r="H24" s="3"/>
      <c r="I24" s="25">
        <v>11895.48</v>
      </c>
      <c r="J24" s="25">
        <v>21400</v>
      </c>
      <c r="K24" s="25">
        <v>11700.04</v>
      </c>
      <c r="L24" s="25">
        <v>19399.810000000001</v>
      </c>
      <c r="M24" s="25">
        <v>12193.62</v>
      </c>
    </row>
    <row r="25" spans="5:13" x14ac:dyDescent="0.25">
      <c r="F25" s="3"/>
      <c r="G25" s="24" t="s">
        <v>30</v>
      </c>
      <c r="H25" s="3"/>
      <c r="I25" s="25">
        <v>8874.14</v>
      </c>
      <c r="J25" s="38">
        <v>0</v>
      </c>
      <c r="K25" s="25">
        <v>6900.2</v>
      </c>
      <c r="L25" s="25">
        <v>0</v>
      </c>
      <c r="M25" s="25">
        <v>26099.119999999999</v>
      </c>
    </row>
    <row r="26" spans="5:13" x14ac:dyDescent="0.25">
      <c r="G26" s="17" t="s">
        <v>8</v>
      </c>
      <c r="H26" s="17"/>
      <c r="I26" s="28">
        <f>SUM(I20:I25)</f>
        <v>483481.54</v>
      </c>
      <c r="J26" s="29">
        <f>SUM(J20:J25)</f>
        <v>484391</v>
      </c>
      <c r="K26" s="28">
        <f>SUM(K20:K25)</f>
        <v>485419.26</v>
      </c>
      <c r="L26" s="29">
        <f>SUM(L20:L25)</f>
        <v>435598.60000000003</v>
      </c>
      <c r="M26" s="28">
        <f>SUM(M20:M25)</f>
        <v>506885.30999999994</v>
      </c>
    </row>
    <row r="27" spans="5:13" ht="8.25" customHeight="1" x14ac:dyDescent="0.25">
      <c r="G27" s="17"/>
      <c r="H27" s="17"/>
      <c r="I27" s="18"/>
      <c r="J27" s="39"/>
      <c r="K27" s="18"/>
      <c r="L27" s="42"/>
      <c r="M27" s="18"/>
    </row>
    <row r="28" spans="5:13" x14ac:dyDescent="0.25">
      <c r="F28" s="30"/>
      <c r="G28" s="17" t="s">
        <v>9</v>
      </c>
      <c r="H28" s="3"/>
      <c r="I28" s="18"/>
      <c r="J28" s="39"/>
      <c r="K28" s="18"/>
      <c r="L28" s="42"/>
      <c r="M28" s="18"/>
    </row>
    <row r="29" spans="5:13" x14ac:dyDescent="0.25">
      <c r="F29" s="3"/>
      <c r="G29" s="3" t="s">
        <v>10</v>
      </c>
      <c r="H29" s="3"/>
      <c r="I29" s="25">
        <v>147759.45000000001</v>
      </c>
      <c r="J29" s="25">
        <v>147759</v>
      </c>
      <c r="K29" s="25">
        <v>147759.45000000001</v>
      </c>
      <c r="L29" s="25">
        <v>147759.45000000001</v>
      </c>
      <c r="M29" s="25">
        <v>147759.45000000001</v>
      </c>
    </row>
    <row r="30" spans="5:13" x14ac:dyDescent="0.25">
      <c r="F30" s="3"/>
      <c r="G30" s="3" t="s">
        <v>11</v>
      </c>
      <c r="H30" s="3"/>
      <c r="I30" s="25">
        <v>-15236.2</v>
      </c>
      <c r="J30" s="25">
        <v>-15056</v>
      </c>
      <c r="K30" s="25">
        <v>-15236.2</v>
      </c>
      <c r="L30" s="25">
        <v>-14306.2</v>
      </c>
      <c r="M30" s="25">
        <v>-15056.2</v>
      </c>
    </row>
    <row r="31" spans="5:13" x14ac:dyDescent="0.25">
      <c r="G31" s="17" t="s">
        <v>12</v>
      </c>
      <c r="H31" s="17"/>
      <c r="I31" s="31">
        <f>SUM(I29:I30)</f>
        <v>132523.25</v>
      </c>
      <c r="J31" s="32">
        <f t="shared" ref="J31" si="0">SUM(J29:J30)</f>
        <v>132703</v>
      </c>
      <c r="K31" s="31">
        <f>SUM(K29:K30)</f>
        <v>132523.25</v>
      </c>
      <c r="L31" s="32">
        <f>SUM(L29:L30)</f>
        <v>133453.25</v>
      </c>
      <c r="M31" s="31">
        <f>SUM(M29:M30)</f>
        <v>132703.25</v>
      </c>
    </row>
    <row r="32" spans="5:13" ht="7.5" customHeight="1" x14ac:dyDescent="0.25">
      <c r="G32" s="17"/>
      <c r="H32" s="17"/>
      <c r="I32" s="33"/>
      <c r="J32" s="40"/>
      <c r="K32" s="33"/>
      <c r="L32" s="43"/>
      <c r="M32" s="33"/>
    </row>
    <row r="33" spans="6:13" ht="15" customHeight="1" x14ac:dyDescent="0.25">
      <c r="F33" s="3"/>
      <c r="G33" s="24" t="s">
        <v>31</v>
      </c>
      <c r="H33" s="34"/>
      <c r="I33" s="41">
        <v>47726.58</v>
      </c>
      <c r="J33" s="25">
        <v>45000</v>
      </c>
      <c r="K33" s="41">
        <v>46815.07</v>
      </c>
      <c r="L33" s="41">
        <v>36219.550000000003</v>
      </c>
      <c r="M33" s="41">
        <v>44580.28</v>
      </c>
    </row>
    <row r="34" spans="6:13" ht="13.8" thickBot="1" x14ac:dyDescent="0.3">
      <c r="G34" s="17" t="s">
        <v>13</v>
      </c>
      <c r="H34" s="17"/>
      <c r="I34" s="35">
        <f>I26+I31+I33</f>
        <v>663731.37</v>
      </c>
      <c r="J34" s="36">
        <f>J26+J31+J33</f>
        <v>662094</v>
      </c>
      <c r="K34" s="35">
        <f>K26+K31+K33</f>
        <v>664757.57999999996</v>
      </c>
      <c r="L34" s="36">
        <f>L26+L31+L33</f>
        <v>605271.40000000014</v>
      </c>
      <c r="M34" s="35">
        <f>M26+M31+M33</f>
        <v>684168.84</v>
      </c>
    </row>
    <row r="35" spans="6:13" ht="13.8" thickTop="1" x14ac:dyDescent="0.25">
      <c r="F35" s="3"/>
      <c r="G35" s="3"/>
      <c r="H35" s="3"/>
      <c r="I35" s="18"/>
      <c r="J35" s="39"/>
      <c r="K35" s="18"/>
      <c r="L35" s="42"/>
      <c r="M35" s="18"/>
    </row>
    <row r="36" spans="6:13" x14ac:dyDescent="0.25">
      <c r="F36" s="17" t="s">
        <v>14</v>
      </c>
      <c r="G36" s="17"/>
      <c r="H36" s="17"/>
      <c r="I36" s="37"/>
      <c r="J36" s="39"/>
      <c r="K36" s="37"/>
      <c r="L36" s="37"/>
      <c r="M36" s="37"/>
    </row>
    <row r="37" spans="6:13" x14ac:dyDescent="0.25">
      <c r="G37" s="17" t="s">
        <v>15</v>
      </c>
      <c r="H37" s="17"/>
      <c r="I37" s="25"/>
      <c r="J37" s="39"/>
      <c r="K37" s="25"/>
      <c r="L37" s="25"/>
      <c r="M37" s="25"/>
    </row>
    <row r="38" spans="6:13" x14ac:dyDescent="0.25">
      <c r="G38" s="24" t="s">
        <v>16</v>
      </c>
      <c r="H38" s="3"/>
      <c r="I38" s="25">
        <v>6205.19</v>
      </c>
      <c r="J38" s="25">
        <v>30801</v>
      </c>
      <c r="K38" s="25">
        <v>7802.19</v>
      </c>
      <c r="L38" s="25">
        <v>10571.7</v>
      </c>
      <c r="M38" s="25">
        <v>5117.67</v>
      </c>
    </row>
    <row r="39" spans="6:13" x14ac:dyDescent="0.25">
      <c r="G39" s="24" t="s">
        <v>32</v>
      </c>
      <c r="H39" s="3"/>
      <c r="I39" s="25">
        <v>7726.36</v>
      </c>
      <c r="J39" s="25">
        <v>3000</v>
      </c>
      <c r="K39" s="25">
        <v>8092.31</v>
      </c>
      <c r="L39" s="25">
        <v>55.3</v>
      </c>
      <c r="M39" s="25">
        <v>15454.71</v>
      </c>
    </row>
    <row r="40" spans="6:13" x14ac:dyDescent="0.25">
      <c r="G40" s="24" t="s">
        <v>61</v>
      </c>
      <c r="H40" s="3"/>
      <c r="I40" s="25">
        <v>7256.89</v>
      </c>
      <c r="J40" s="25">
        <v>13000</v>
      </c>
      <c r="K40" s="25">
        <v>11672.02</v>
      </c>
      <c r="L40" s="25">
        <v>15130.65</v>
      </c>
      <c r="M40" s="25">
        <v>17167.060000000001</v>
      </c>
    </row>
    <row r="41" spans="6:13" x14ac:dyDescent="0.25">
      <c r="G41" s="24" t="s">
        <v>60</v>
      </c>
      <c r="H41" s="3"/>
      <c r="I41" s="25">
        <v>-547.61</v>
      </c>
      <c r="J41" s="25">
        <v>7000</v>
      </c>
      <c r="K41" s="25">
        <v>-9508.8700000000008</v>
      </c>
      <c r="L41" s="25">
        <v>7024.3</v>
      </c>
      <c r="M41" s="25">
        <v>-3068.83</v>
      </c>
    </row>
    <row r="42" spans="6:13" x14ac:dyDescent="0.25">
      <c r="G42" s="24" t="s">
        <v>64</v>
      </c>
      <c r="H42" s="3"/>
      <c r="I42" s="25">
        <v>4191.29</v>
      </c>
      <c r="J42" s="25">
        <v>2800</v>
      </c>
      <c r="K42" s="25">
        <v>4174.57</v>
      </c>
      <c r="L42" s="25">
        <v>2950.99</v>
      </c>
      <c r="M42" s="25">
        <v>3071.58</v>
      </c>
    </row>
    <row r="43" spans="6:13" x14ac:dyDescent="0.25">
      <c r="G43" s="17" t="s">
        <v>17</v>
      </c>
      <c r="H43" s="17"/>
      <c r="I43" s="31">
        <f>SUM(I38:I42)</f>
        <v>24832.12</v>
      </c>
      <c r="J43" s="32">
        <f t="shared" ref="J43" si="1">SUM(J38:J42)</f>
        <v>56601</v>
      </c>
      <c r="K43" s="31">
        <f>SUM(K38:K42)</f>
        <v>22232.22</v>
      </c>
      <c r="L43" s="32">
        <f>SUM(L38:L42)</f>
        <v>35732.94</v>
      </c>
      <c r="M43" s="31">
        <f>SUM(M38:M42)</f>
        <v>37742.19</v>
      </c>
    </row>
    <row r="44" spans="6:13" x14ac:dyDescent="0.25">
      <c r="F44" s="17"/>
      <c r="G44" s="17" t="s">
        <v>18</v>
      </c>
      <c r="H44" s="17"/>
      <c r="I44" s="18"/>
      <c r="J44" s="39"/>
      <c r="K44" s="18"/>
      <c r="L44" s="42"/>
      <c r="M44" s="18"/>
    </row>
    <row r="45" spans="6:13" x14ac:dyDescent="0.25">
      <c r="G45" s="24" t="s">
        <v>37</v>
      </c>
      <c r="H45" s="3"/>
      <c r="I45" s="25">
        <v>646155.94999999995</v>
      </c>
      <c r="J45" s="25">
        <v>646426</v>
      </c>
      <c r="K45" s="25">
        <v>646155.94999999995</v>
      </c>
      <c r="L45" s="25">
        <v>555242.23</v>
      </c>
      <c r="M45" s="25">
        <v>554500.23</v>
      </c>
    </row>
    <row r="46" spans="6:13" x14ac:dyDescent="0.25">
      <c r="F46" s="5"/>
      <c r="G46" s="24" t="s">
        <v>19</v>
      </c>
      <c r="H46" s="3"/>
      <c r="I46" s="25">
        <v>-7256.37</v>
      </c>
      <c r="J46" s="25">
        <v>-40934</v>
      </c>
      <c r="K46" s="25">
        <v>-3630.21</v>
      </c>
      <c r="L46" s="25">
        <v>14296.56</v>
      </c>
      <c r="M46" s="25">
        <v>91925.72</v>
      </c>
    </row>
    <row r="47" spans="6:13" x14ac:dyDescent="0.25">
      <c r="F47" s="17"/>
      <c r="G47" s="17" t="s">
        <v>20</v>
      </c>
      <c r="H47" s="17"/>
      <c r="I47" s="28">
        <f>SUM(I45:I46)</f>
        <v>638899.57999999996</v>
      </c>
      <c r="J47" s="29">
        <v>605492</v>
      </c>
      <c r="K47" s="28">
        <f>SUM(K45:K46)</f>
        <v>642525.74</v>
      </c>
      <c r="L47" s="29">
        <f>SUM(L45:L46)</f>
        <v>569538.79</v>
      </c>
      <c r="M47" s="28">
        <f>SUM(M45:M46)</f>
        <v>646425.94999999995</v>
      </c>
    </row>
    <row r="48" spans="6:13" ht="13.8" thickBot="1" x14ac:dyDescent="0.3">
      <c r="F48" s="17"/>
      <c r="G48" s="17" t="s">
        <v>21</v>
      </c>
      <c r="H48" s="17"/>
      <c r="I48" s="35">
        <f>I43+I47</f>
        <v>663731.69999999995</v>
      </c>
      <c r="J48" s="36">
        <f t="shared" ref="J48" si="2">J43+J47</f>
        <v>662093</v>
      </c>
      <c r="K48" s="35">
        <f>K43+K47</f>
        <v>664757.96</v>
      </c>
      <c r="L48" s="36">
        <f>L43+L47</f>
        <v>605271.73</v>
      </c>
      <c r="M48" s="35">
        <f>M43+M47</f>
        <v>684168.1399999999</v>
      </c>
    </row>
    <row r="49" spans="6:11" ht="13.8" thickTop="1" x14ac:dyDescent="0.25">
      <c r="F49" s="17"/>
      <c r="G49" s="17"/>
      <c r="H49" s="17"/>
      <c r="I49" s="17"/>
      <c r="J49" s="18"/>
    </row>
    <row r="50" spans="6:11" x14ac:dyDescent="0.25">
      <c r="K50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D3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4" t="s">
        <v>24</v>
      </c>
      <c r="B3" s="45"/>
      <c r="C3" s="45"/>
      <c r="D3" s="45"/>
      <c r="E3" s="45"/>
      <c r="F3" s="45"/>
      <c r="G3" s="45"/>
      <c r="H3" s="45"/>
      <c r="I3" s="8"/>
    </row>
    <row r="4" spans="1:12" x14ac:dyDescent="0.25">
      <c r="A4" s="44" t="s">
        <v>38</v>
      </c>
      <c r="B4" s="45"/>
      <c r="C4" s="45"/>
      <c r="D4" s="45"/>
      <c r="E4" s="45"/>
      <c r="F4" s="45"/>
      <c r="G4" s="45"/>
      <c r="H4" s="45"/>
      <c r="I4" s="8"/>
    </row>
    <row r="5" spans="1:12" x14ac:dyDescent="0.25">
      <c r="A5" s="49">
        <v>45107</v>
      </c>
      <c r="B5" s="49"/>
      <c r="C5" s="49"/>
      <c r="D5" s="49"/>
      <c r="E5" s="49"/>
      <c r="F5" s="49"/>
      <c r="G5" s="49"/>
      <c r="H5" s="49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9" t="s">
        <v>2</v>
      </c>
      <c r="I6" s="49"/>
      <c r="K6" s="50" t="s">
        <v>4</v>
      </c>
      <c r="L6" s="50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BS!I47-BS!K47</f>
        <v>-3626.1600000000326</v>
      </c>
      <c r="I9" s="9">
        <f>BS!I46+(BS!I45-BS!M47)</f>
        <v>-7526.37</v>
      </c>
      <c r="K9" s="13">
        <v>1686</v>
      </c>
      <c r="L9" s="13">
        <v>-40934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BS!K30-BS!I30</f>
        <v>0</v>
      </c>
      <c r="I11" s="9">
        <f>BS!M30-BS!I30</f>
        <v>180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(BS!K21+BS!K22)-(BS!I21+BS!I22)</f>
        <v>-3565.3000000000102</v>
      </c>
      <c r="I14" s="9">
        <f>(BS!M21+BS!M22)-(BS!I21+BS!I22)</f>
        <v>3977.4599999999919</v>
      </c>
      <c r="K14" s="13">
        <v>550</v>
      </c>
      <c r="L14" s="13">
        <v>9841</v>
      </c>
    </row>
    <row r="15" spans="1:12" x14ac:dyDescent="0.25">
      <c r="A15" s="6" t="s">
        <v>29</v>
      </c>
      <c r="H15" s="9">
        <f>BS!K23-BS!I23</f>
        <v>2224.1199999999953</v>
      </c>
      <c r="I15" s="9">
        <f>BS!M23-BS!I23</f>
        <v>3555.6999999999971</v>
      </c>
      <c r="K15" s="13">
        <v>1000</v>
      </c>
      <c r="L15" s="13">
        <v>-3000</v>
      </c>
    </row>
    <row r="16" spans="1:12" x14ac:dyDescent="0.25">
      <c r="A16" s="6" t="s">
        <v>7</v>
      </c>
      <c r="H16" s="9">
        <f>BS!K24-BS!I24</f>
        <v>-195.43999999999869</v>
      </c>
      <c r="I16" s="9">
        <f>BS!M24-BS!I24</f>
        <v>298.14000000000124</v>
      </c>
      <c r="K16" s="13">
        <v>-6000</v>
      </c>
      <c r="L16" s="13">
        <v>-9206</v>
      </c>
    </row>
    <row r="17" spans="1:12" x14ac:dyDescent="0.25">
      <c r="A17" s="6" t="s">
        <v>30</v>
      </c>
      <c r="H17" s="9">
        <f>BS!K25-BS!I25</f>
        <v>-1973.9399999999996</v>
      </c>
      <c r="I17" s="9">
        <f>BS!M25-BS!I25</f>
        <v>17224.98</v>
      </c>
      <c r="K17" s="13">
        <v>0</v>
      </c>
      <c r="L17" s="13">
        <v>26099</v>
      </c>
    </row>
    <row r="18" spans="1:12" x14ac:dyDescent="0.25">
      <c r="A18" s="6" t="s">
        <v>31</v>
      </c>
      <c r="H18" s="9">
        <f>SUM(BS!K33-BS!I33)</f>
        <v>-911.51000000000204</v>
      </c>
      <c r="I18" s="9">
        <f>SUM(BS!M33-BS!I33)</f>
        <v>-3146.3000000000029</v>
      </c>
      <c r="K18" s="13">
        <v>0</v>
      </c>
      <c r="L18" s="13">
        <v>-420</v>
      </c>
    </row>
    <row r="19" spans="1:12" x14ac:dyDescent="0.25">
      <c r="A19" s="6" t="s">
        <v>45</v>
      </c>
      <c r="H19" s="9">
        <f>BS!I38-BS!K38</f>
        <v>-1597</v>
      </c>
      <c r="I19" s="9">
        <f>BS!I38-BS!M38</f>
        <v>1087.5199999999995</v>
      </c>
      <c r="K19" s="13">
        <v>-3667</v>
      </c>
      <c r="L19" s="13">
        <v>25683</v>
      </c>
    </row>
    <row r="20" spans="1:12" x14ac:dyDescent="0.25">
      <c r="A20" s="6" t="s">
        <v>51</v>
      </c>
      <c r="H20" s="9">
        <f>(BS!I40+ BS!I41)-(BS!K40+BS!K41)</f>
        <v>4546.130000000001</v>
      </c>
      <c r="I20" s="9">
        <f>(BS!I40+BS!I41)-(BS!M40+BS!M41)</f>
        <v>-7388.9500000000007</v>
      </c>
      <c r="K20" s="13">
        <v>-17000</v>
      </c>
      <c r="L20" s="13">
        <v>6002</v>
      </c>
    </row>
    <row r="21" spans="1:12" x14ac:dyDescent="0.25">
      <c r="A21" s="6" t="s">
        <v>52</v>
      </c>
      <c r="H21" s="9">
        <f>BS!I39-BS!K39</f>
        <v>-365.95000000000073</v>
      </c>
      <c r="I21" s="9">
        <f>BS!I39-BS!M39</f>
        <v>-7728.3499999999995</v>
      </c>
      <c r="K21" s="13">
        <v>-200</v>
      </c>
      <c r="L21" s="13">
        <v>-12455</v>
      </c>
    </row>
    <row r="22" spans="1:12" x14ac:dyDescent="0.25">
      <c r="A22" s="6" t="s">
        <v>35</v>
      </c>
      <c r="H22" s="10">
        <f>BS!I42-BS!K42</f>
        <v>16.720000000000255</v>
      </c>
      <c r="I22" s="10">
        <f>BS!I42-BS!M42</f>
        <v>1119.71</v>
      </c>
      <c r="K22" s="13">
        <v>0</v>
      </c>
      <c r="L22" s="13">
        <v>-272</v>
      </c>
    </row>
    <row r="23" spans="1:12" x14ac:dyDescent="0.25">
      <c r="A23" s="4" t="s">
        <v>46</v>
      </c>
      <c r="H23" s="9">
        <f>SUM(H9:H22)</f>
        <v>-5448.3300000000463</v>
      </c>
      <c r="I23" s="9">
        <f>SUM(I9:I22)</f>
        <v>1653.5399999999863</v>
      </c>
      <c r="K23" s="15">
        <v>-23631</v>
      </c>
      <c r="L23" s="15">
        <v>1339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BS!K29-BS!I29</f>
        <v>0</v>
      </c>
      <c r="I26" s="9">
        <f>BS!M29-BS!I29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-5448.3300000000463</v>
      </c>
      <c r="I31" s="9">
        <f>I23+I26+I29</f>
        <v>1653.5399999999863</v>
      </c>
      <c r="K31" s="15">
        <v>-23631</v>
      </c>
      <c r="L31" s="15">
        <v>1339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BS!K20</f>
        <v>396113.88</v>
      </c>
      <c r="I33" s="9">
        <f>BS!$M$20</f>
        <v>389013.08999999997</v>
      </c>
      <c r="K33" s="13">
        <v>413884</v>
      </c>
      <c r="L33" s="13">
        <v>389013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390665.54999999993</v>
      </c>
      <c r="I35" s="9">
        <f>I31+I33</f>
        <v>390666.62999999995</v>
      </c>
      <c r="K35" s="15">
        <v>390252</v>
      </c>
      <c r="L35" s="15">
        <f>L31+L33</f>
        <v>390352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H35-BS!I20</f>
        <v>-5.0000000046566129E-2</v>
      </c>
      <c r="I37" s="9">
        <f>I35-BS!I20</f>
        <v>1.029999999969732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2011-07-13T14:10:14Z</cp:lastPrinted>
  <dcterms:created xsi:type="dcterms:W3CDTF">2009-06-10T22:28:54Z</dcterms:created>
  <dcterms:modified xsi:type="dcterms:W3CDTF">2023-07-07T19:00:14Z</dcterms:modified>
</cp:coreProperties>
</file>