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2-2024\"/>
    </mc:Choice>
  </mc:AlternateContent>
  <xr:revisionPtr revIDLastSave="0" documentId="13_ncr:1_{F578E9AE-A182-4FB1-835F-3BC3EBC83BAA}" xr6:coauthVersionLast="47" xr6:coauthVersionMax="47" xr10:uidLastSave="{00000000-0000-0000-0000-000000000000}"/>
  <bookViews>
    <workbookView xWindow="192" yWindow="0" windowWidth="11220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4" i="1"/>
  <c r="L49" i="1" s="1"/>
  <c r="L32" i="1"/>
  <c r="L21" i="1"/>
  <c r="L27" i="1" s="1"/>
  <c r="L35" i="1" s="1"/>
  <c r="K48" i="1" l="1"/>
  <c r="K44" i="1"/>
  <c r="K32" i="1"/>
  <c r="K21" i="1"/>
  <c r="K27" i="1" s="1"/>
  <c r="K35" i="1" s="1"/>
  <c r="M48" i="1"/>
  <c r="M44" i="1"/>
  <c r="M32" i="1"/>
  <c r="M21" i="1"/>
  <c r="M27" i="1" s="1"/>
  <c r="M35" i="1" s="1"/>
  <c r="M49" i="1" l="1"/>
  <c r="K49" i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4DA60792-582D-41E8-A04B-2E488A691D3D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1D047246-2B72-4978-8656-3DB03972DB3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0400A8B3-685B-4676-9FF2-EB7FCF5805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BB6760E3-EA9A-474F-AC1F-2F3F537D9EC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EAB0B53E-BA05-4BEA-88ED-E4A58B2BCC3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A83C3C2F-105B-4296-A1AF-917C633E9A1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44E205C1-4D09-41F7-90F2-C005E2D072B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BB28638C-997B-48C0-A15B-09CD118AE7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($62,434.31)</t>
        </r>
      </text>
    </comment>
    <comment ref="K34" authorId="2" shapeId="0" xr:uid="{52CB536D-6284-4681-82DC-844663F53DE4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($56,012.30)</t>
        </r>
      </text>
    </comment>
    <comment ref="L34" authorId="2" shapeId="0" xr:uid="{E6731956-A45B-427B-9EB0-60A57F0F1777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($44,407.90)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K40" authorId="0" shapeId="0" xr:uid="{6D3FA0AF-7126-4504-88D0-53FAAEC054E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0" authorId="0" shapeId="0" xr:uid="{3E2FC440-71ED-4015-8DF9-990E86EAB05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<sst xmlns="http://schemas.openxmlformats.org/spreadsheetml/2006/main" count="78" uniqueCount="69">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</sst>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F17" zoomScale="85" zoomScaleNormal="85" workbookViewId="0">
      <selection activeCell="I48" sqref="I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45351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38169.46</v>
      </c>
      <c r="J12" s="25">
        <v>30000</v>
      </c>
      <c r="K12" s="25">
        <v>9986.7900000000009</v>
      </c>
      <c r="L12" s="25">
        <v>34547.71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8201.18</v>
      </c>
      <c r="J14" s="25">
        <v>11000</v>
      </c>
      <c r="K14" s="25">
        <v>8476.1</v>
      </c>
      <c r="L14" s="25">
        <v>11290.29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1721</v>
      </c>
      <c r="J16" s="25">
        <v>1721</v>
      </c>
      <c r="K16" s="25">
        <v>1720.5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39290.550000000003</v>
      </c>
      <c r="J17" s="25">
        <v>40340</v>
      </c>
      <c r="K17" s="25">
        <v>40864.51</v>
      </c>
      <c r="L17" s="25">
        <v>32953.25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6104</v>
      </c>
      <c r="K18" s="25">
        <v>6103.87</v>
      </c>
      <c r="L18" s="25">
        <v>8000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25500</v>
      </c>
      <c r="J19" s="25">
        <v>25500</v>
      </c>
      <c r="K19" s="25">
        <v>27000</v>
      </c>
      <c r="L19" s="25">
        <v>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196473.25</v>
      </c>
      <c r="J20" s="26">
        <v>214617</v>
      </c>
      <c r="K20" s="26">
        <v>188956.11</v>
      </c>
      <c r="L20" s="26">
        <v>208556.62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419897.07999999996</v>
      </c>
      <c r="J21" s="25">
        <v>433720</v>
      </c>
      <c r="K21" s="25">
        <f>SUM(K12:K20)</f>
        <v>387545.65</v>
      </c>
      <c r="L21" s="25">
        <f>SUM(L12:L20)</f>
        <v>401506.14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3494.2</v>
      </c>
      <c r="J22" s="25">
        <v>2000</v>
      </c>
      <c r="K22" s="25">
        <v>0</v>
      </c>
      <c r="L22" s="25">
        <v>1697.58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82302.73</v>
      </c>
      <c r="J23" s="25">
        <v>57757</v>
      </c>
      <c r="K23" s="25">
        <v>78977.53</v>
      </c>
      <c r="L23" s="25">
        <v>50025.2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24458.33</v>
      </c>
      <c r="J24" s="25">
        <v>27169</v>
      </c>
      <c r="K24" s="25">
        <v>25450.47</v>
      </c>
      <c r="L24" s="25">
        <v>39772.68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7108.62</v>
      </c>
      <c r="J25" s="25">
        <v>14600</v>
      </c>
      <c r="K25" s="25">
        <v>5580.74</v>
      </c>
      <c r="L25" s="25">
        <v>14195.92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3326.74</v>
      </c>
      <c r="J26" s="38">
        <v>0</v>
      </c>
      <c r="K26" s="25">
        <v>619.09</v>
      </c>
      <c r="L26" s="25">
        <v>1774.12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540587.69999999995</v>
      </c>
      <c r="J27" s="29">
        <f>SUM(J21:J26)</f>
        <v>535246</v>
      </c>
      <c r="K27" s="28">
        <f>SUM(K21:K26)</f>
        <v>498173.48000000004</v>
      </c>
      <c r="L27" s="29">
        <f>SUM(L21:L26)</f>
        <v>508971.64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148607.04000000001</v>
      </c>
      <c r="J30" s="25">
        <v>148607</v>
      </c>
      <c r="K30" s="25">
        <v>148607.04000000001</v>
      </c>
      <c r="L30" s="25">
        <v>147759.45000000001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-15236.2</v>
      </c>
      <c r="J31" s="25">
        <v>-15236</v>
      </c>
      <c r="K31" s="25">
        <v>-15236.2</v>
      </c>
      <c r="L31" s="25">
        <v>-15056.2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133370.84</v>
      </c>
      <c r="J32" s="32">
        <f t="shared" ref="J32" si="0">SUM(J30:J31)</f>
        <v>133371</v>
      </c>
      <c r="K32" s="31">
        <f>SUM(K30:K31)</f>
        <v>133370.84</v>
      </c>
      <c r="L32" s="32">
        <f>SUM(L30:L31)</f>
        <v>132703.25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62714.31</v>
      </c>
      <c r="J34" s="25">
        <v>54000</v>
      </c>
      <c r="K34" s="41">
        <v>56292.3</v>
      </c>
      <c r="L34" s="41">
        <v>45687.9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736672.84999999986</v>
      </c>
      <c r="J35" s="36">
        <f>J27+J32+J34</f>
        <v>722617</v>
      </c>
      <c r="K35" s="35">
        <f>K27+K32+K34</f>
        <v>687836.62000000011</v>
      </c>
      <c r="L35" s="36">
        <f>L27+L32+L34</f>
        <v>687362.79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7354</v>
      </c>
      <c r="J39" s="25">
        <v>33056</v>
      </c>
      <c r="K39" s="25">
        <v>6057.48</v>
      </c>
      <c r="L39" s="25">
        <v>8832.76</v>
      </c>
      <c r="M39" s="25">
        <v>5898.54</v>
      </c>
    </row>
    <row r="40" spans="6:13" x14ac:dyDescent="0.25">
      <c r="G40" s="24" t="s">
        <v>32</v>
      </c>
      <c r="H40" s="3"/>
      <c r="I40" s="25">
        <v>8201.18</v>
      </c>
      <c r="J40" s="25">
        <v>11000</v>
      </c>
      <c r="K40" s="25">
        <v>8476.1</v>
      </c>
      <c r="L40" s="25">
        <v>11290.29</v>
      </c>
      <c r="M40" s="25">
        <v>13681.66</v>
      </c>
    </row>
    <row r="41" spans="6:13" x14ac:dyDescent="0.25">
      <c r="G41" s="24" t="s">
        <v>61</v>
      </c>
      <c r="H41" s="3"/>
      <c r="I41" s="25">
        <v>38169.46</v>
      </c>
      <c r="J41" s="25">
        <v>30000</v>
      </c>
      <c r="K41" s="25">
        <v>9986.7900000000009</v>
      </c>
      <c r="L41" s="25">
        <v>34547.71</v>
      </c>
      <c r="M41" s="25">
        <v>10012.65</v>
      </c>
    </row>
    <row r="42" spans="6:13" x14ac:dyDescent="0.25">
      <c r="G42" s="24" t="s">
        <v>60</v>
      </c>
      <c r="H42" s="3"/>
      <c r="I42" s="25">
        <v>57269.22</v>
      </c>
      <c r="J42" s="25">
        <v>30000</v>
      </c>
      <c r="K42" s="25">
        <v>11329.69</v>
      </c>
      <c r="L42" s="25">
        <v>32470.14</v>
      </c>
      <c r="M42" s="25">
        <v>-984.94</v>
      </c>
    </row>
    <row r="43" spans="6:13" x14ac:dyDescent="0.25">
      <c r="G43" s="24" t="s">
        <v>64</v>
      </c>
      <c r="H43" s="3"/>
      <c r="I43" s="25">
        <v>7029.79</v>
      </c>
      <c r="J43" s="25">
        <v>4000</v>
      </c>
      <c r="K43" s="25">
        <v>4503.53</v>
      </c>
      <c r="L43" s="25">
        <v>7489.7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118023.65</v>
      </c>
      <c r="J44" s="32">
        <f t="shared" ref="J44" si="1">SUM(J39:J43)</f>
        <v>108056</v>
      </c>
      <c r="K44" s="31">
        <f>SUM(K39:K43)</f>
        <v>40353.590000000004</v>
      </c>
      <c r="L44" s="32">
        <f>SUM(L39:L43)</f>
        <v>94630.599999999991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2"/>
      <c r="M45" s="18"/>
    </row>
    <row r="46" spans="6:13" x14ac:dyDescent="0.25">
      <c r="G46" s="24" t="s">
        <v>37</v>
      </c>
      <c r="H46" s="3"/>
      <c r="I46" s="25">
        <v>668671.6</v>
      </c>
      <c r="J46" s="25">
        <v>668672</v>
      </c>
      <c r="K46" s="25">
        <v>668671.6</v>
      </c>
      <c r="L46" s="25">
        <v>646935.94999999995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-50022.23</v>
      </c>
      <c r="J47" s="25">
        <v>-54110</v>
      </c>
      <c r="K47" s="25">
        <v>-21189.11</v>
      </c>
      <c r="L47" s="25">
        <v>-54203.28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618649.37</v>
      </c>
      <c r="J48" s="29">
        <v>614562</v>
      </c>
      <c r="K48" s="28">
        <f>SUM(K46:K47)</f>
        <v>647482.49</v>
      </c>
      <c r="L48" s="29">
        <f>SUM(L46:L47)</f>
        <v>592732.66999999993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736673.02</v>
      </c>
      <c r="J49" s="36">
        <f>J44+J48</f>
        <v>722618</v>
      </c>
      <c r="K49" s="35">
        <f>K44+K48</f>
        <v>687836.08</v>
      </c>
      <c r="L49" s="36">
        <f>L44+L48</f>
        <v>687363.2699999999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4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45351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-28833.119999999995</v>
      </c>
      <c r="I9" s="9">
        <f>BS!I47+(BS!I46-BS!M48)</f>
        <v>-50022.23</v>
      </c>
      <c r="K9" s="13">
        <v>-26339</v>
      </c>
      <c r="L9" s="13">
        <v>-54110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-6819.3999999999942</v>
      </c>
      <c r="I14" s="9">
        <f>(BS!M22+BS!M23)-(BS!I22+BS!I23)</f>
        <v>-11867.01999999999</v>
      </c>
      <c r="K14" s="13">
        <v>22650</v>
      </c>
      <c r="L14" s="13">
        <v>14173</v>
      </c>
    </row>
    <row r="15" spans="1:12" x14ac:dyDescent="0.25">
      <c r="A15" s="6" t="s">
        <v>29</v>
      </c>
      <c r="H15" s="9">
        <f>BS!K24-BS!I24</f>
        <v>992.13999999999942</v>
      </c>
      <c r="I15" s="9">
        <f>BS!M24-BS!I24</f>
        <v>710.66999999999825</v>
      </c>
      <c r="K15" s="13">
        <v>-1000</v>
      </c>
      <c r="L15" s="13">
        <v>-2000</v>
      </c>
    </row>
    <row r="16" spans="1:12" x14ac:dyDescent="0.25">
      <c r="A16" s="6" t="s">
        <v>7</v>
      </c>
      <c r="H16" s="9">
        <f>BS!K25-BS!I25</f>
        <v>-1527.88</v>
      </c>
      <c r="I16" s="9">
        <f>BS!M25-BS!I25</f>
        <v>-542</v>
      </c>
      <c r="K16" s="13">
        <v>-1600</v>
      </c>
      <c r="L16" s="13">
        <v>-8033</v>
      </c>
    </row>
    <row r="17" spans="1:12" x14ac:dyDescent="0.25">
      <c r="A17" s="6" t="s">
        <v>30</v>
      </c>
      <c r="H17" s="9">
        <f>BS!K26-BS!I26</f>
        <v>-2707.6499999999996</v>
      </c>
      <c r="I17" s="9">
        <f>BS!M26-BS!I26</f>
        <v>26054.89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-6422.0099999999948</v>
      </c>
      <c r="I18" s="9">
        <f>SUM(BS!M34-BS!I34)</f>
        <v>-6799.989999999998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1296.5200000000004</v>
      </c>
      <c r="I19" s="9">
        <f>BS!I39-BS!M39</f>
        <v>1455.46</v>
      </c>
      <c r="K19" s="13">
        <v>3768</v>
      </c>
      <c r="L19" s="13">
        <v>27157</v>
      </c>
    </row>
    <row r="20" spans="1:12" x14ac:dyDescent="0.25">
      <c r="A20" s="6" t="s">
        <v>51</v>
      </c>
      <c r="H20" s="9">
        <f>(BS!I41+ BS!I42)-(BS!K41+BS!K42)</f>
        <v>74122.199999999983</v>
      </c>
      <c r="I20" s="9">
        <f>(BS!I41+BS!I42)-(BS!M41+BS!M42)</f>
        <v>86410.97</v>
      </c>
      <c r="K20" s="13">
        <v>53850</v>
      </c>
      <c r="L20" s="13">
        <v>50972</v>
      </c>
    </row>
    <row r="21" spans="1:12" x14ac:dyDescent="0.25">
      <c r="A21" s="6" t="s">
        <v>52</v>
      </c>
      <c r="H21" s="9">
        <f>BS!I40-BS!K40</f>
        <v>-274.92000000000007</v>
      </c>
      <c r="I21" s="9">
        <f>BS!I40-BS!M40</f>
        <v>-5480.48</v>
      </c>
      <c r="K21" s="13">
        <v>-1500</v>
      </c>
      <c r="L21" s="13">
        <v>-2682</v>
      </c>
    </row>
    <row r="22" spans="1:12" x14ac:dyDescent="0.25">
      <c r="A22" s="6" t="s">
        <v>35</v>
      </c>
      <c r="H22" s="10">
        <f>BS!I43-BS!K43</f>
        <v>2526.2600000000002</v>
      </c>
      <c r="I22" s="10">
        <f>BS!I43-BS!M43</f>
        <v>2565.79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32352.140000000007</v>
      </c>
      <c r="I23" s="9">
        <f>SUM(I9:I22)</f>
        <v>42486.060000000005</v>
      </c>
      <c r="K23" s="15">
        <v>49829</v>
      </c>
      <c r="L23" s="15">
        <v>56309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32352.140000000007</v>
      </c>
      <c r="I31" s="9">
        <f>I23+I26+I29</f>
        <v>42486.060000000005</v>
      </c>
      <c r="K31" s="15">
        <v>49829</v>
      </c>
      <c r="L31" s="15">
        <v>56309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387545.65</v>
      </c>
      <c r="I33" s="9">
        <f>BS!$M$21</f>
        <v>377411.02</v>
      </c>
      <c r="K33" s="13">
        <v>383891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419897.79000000004</v>
      </c>
      <c r="I35" s="9">
        <f>I31+I33</f>
        <v>419897.08</v>
      </c>
      <c r="K35" s="15">
        <v>433720</v>
      </c>
      <c r="L35" s="15">
        <f>L31+L33</f>
        <v>440200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0.71000000007916242</v>
      </c>
      <c r="I37" s="9">
        <f>I35-BS!I21</f>
        <v>0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2024-03-06T20:47:03Z</dcterms:modified>
</cp:coreProperties>
</file>