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Board/2024/06-2024/"/>
    </mc:Choice>
  </mc:AlternateContent>
  <xr:revisionPtr revIDLastSave="5" documentId="8_{A8DC96CB-568B-4125-91C5-BC0E93F3F017}" xr6:coauthVersionLast="47" xr6:coauthVersionMax="47" xr10:uidLastSave="{720CF7AA-79F2-4B40-A4AA-D475C9EB6CBA}"/>
  <bookViews>
    <workbookView xWindow="348" yWindow="0" windowWidth="10356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K48" i="1" l="1"/>
  <c r="K44" i="1"/>
  <c r="K49" i="1" s="1"/>
  <c r="K32" i="1"/>
  <c r="K21" i="1"/>
  <c r="K27" i="1" s="1"/>
  <c r="K35" i="1" s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5B308A2C-4490-419E-B283-D25A62E55F4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9930A078-540A-4DD4-9BA0-9D4D224D32D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F28FD7C2-B73B-4575-8D5C-1B96BED5A9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82BFC481-A4F1-417C-AAF9-ADCB41AACFB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225F165C-06E4-453C-A518-E84CEA1A3B3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3" authorId="1" shapeId="0" xr:uid="{B9D1BF5D-B422-4717-B858-DD796F800EE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20E65958-466F-4437-82A1-B113D612B3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7" authorId="1" shapeId="0" xr:uid="{BE6AF7B0-2D43-472A-B78B-3750896987D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($65,007.51)</t>
        </r>
      </text>
    </comment>
    <comment ref="K34" authorId="2" shapeId="0" xr:uid="{67737FC3-8044-4914-8B26-7CBA90053A5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($63,866.29)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L35" authorId="2" shapeId="0" xr:uid="{3DA28EF7-97E8-42D0-8719-7E3EF0ED8C3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($46,535.07)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7B314932-FE7A-486E-BF9E-C6218FE861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1" authorId="0" shapeId="0" xr:uid="{1E287B16-D180-4D54-8A35-D369646F159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L43" authorId="1" shapeId="0" xr:uid="{57A8AD60-C589-4788-9F96-58060FBF00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<sst xmlns="http://schemas.openxmlformats.org/spreadsheetml/2006/main" count="78" uniqueCount="69">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</sst>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1" fillId="0" borderId="0" xfId="1" applyNumberFormat="1" applyBorder="1" applyAlignment="1">
      <alignment horizontal="right"/>
    </xf>
    <xf numFmtId="166" fontId="1" fillId="0" borderId="4" xfId="1" applyNumberFormat="1" applyFont="1" applyBorder="1" applyAlignment="1">
      <alignment horizontal="right"/>
    </xf>
    <xf numFmtId="166" fontId="2" fillId="0" borderId="0" xfId="1" applyNumberFormat="1" applyFont="1" applyBorder="1"/>
    <xf numFmtId="166" fontId="2" fillId="0" borderId="0" xfId="1" applyNumberFormat="1" applyFont="1" applyBorder="1" applyAlignment="1">
      <alignment horizontal="right"/>
    </xf>
    <xf numFmtId="166" fontId="19" fillId="0" borderId="0" xfId="1" applyNumberFormat="1" applyFont="1" applyAlignment="1">
      <alignment horizontal="right"/>
    </xf>
    <xf numFmtId="166" fontId="19" fillId="0" borderId="4" xfId="1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8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9" t="s">
        <v>24</v>
      </c>
      <c r="F3" s="50"/>
      <c r="G3" s="50"/>
      <c r="H3" s="50"/>
      <c r="I3" s="50"/>
      <c r="J3" s="50"/>
      <c r="K3" s="50"/>
      <c r="L3" s="50"/>
    </row>
    <row r="4" spans="5:13" x14ac:dyDescent="0.25">
      <c r="E4" s="49" t="s">
        <v>0</v>
      </c>
      <c r="F4" s="50"/>
      <c r="G4" s="50"/>
      <c r="H4" s="50"/>
      <c r="I4" s="50"/>
      <c r="J4" s="50"/>
      <c r="K4" s="50"/>
      <c r="L4" s="50"/>
    </row>
    <row r="5" spans="5:13" x14ac:dyDescent="0.25">
      <c r="E5" s="49"/>
      <c r="F5" s="50"/>
      <c r="G5" s="50"/>
      <c r="H5" s="50"/>
      <c r="I5" s="50"/>
      <c r="J5" s="50"/>
      <c r="K5" s="50"/>
      <c r="L5" s="50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51">
        <v>45473</v>
      </c>
      <c r="J8" s="52"/>
      <c r="K8" s="52"/>
      <c r="L8" s="53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8716.2199999999993</v>
      </c>
      <c r="J12" s="25">
        <v>7000</v>
      </c>
      <c r="K12" s="25">
        <v>10987.73</v>
      </c>
      <c r="L12" s="25">
        <v>11672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4865.1099999999997</v>
      </c>
      <c r="J14" s="25">
        <v>7700</v>
      </c>
      <c r="K14" s="25">
        <v>5262.41</v>
      </c>
      <c r="L14" s="25">
        <v>8092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64337.8</v>
      </c>
      <c r="J17" s="25">
        <v>56943</v>
      </c>
      <c r="K17" s="25">
        <v>60494.8</v>
      </c>
      <c r="L17" s="25">
        <v>35973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4101</v>
      </c>
      <c r="K18" s="25">
        <v>6103.87</v>
      </c>
      <c r="L18" s="25">
        <v>8000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19500</v>
      </c>
      <c r="J19" s="25">
        <v>19500</v>
      </c>
      <c r="K19" s="25">
        <v>21000</v>
      </c>
      <c r="L19" s="25">
        <v>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215905.6</v>
      </c>
      <c r="J20" s="26">
        <v>255794</v>
      </c>
      <c r="K20" s="26">
        <v>233739.28</v>
      </c>
      <c r="L20" s="25">
        <v>226218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425586.87</v>
      </c>
      <c r="J21" s="25">
        <v>458200</v>
      </c>
      <c r="K21" s="25">
        <f>SUM(K12:K20)</f>
        <v>443746.29000000004</v>
      </c>
      <c r="L21" s="44">
        <v>396114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144.6</v>
      </c>
      <c r="J22" s="25">
        <v>2000</v>
      </c>
      <c r="K22" s="25">
        <v>938.07</v>
      </c>
      <c r="L22" s="43">
        <v>519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39398.35</v>
      </c>
      <c r="J23" s="25">
        <v>14646</v>
      </c>
      <c r="K23" s="25">
        <v>31740.16</v>
      </c>
      <c r="L23" s="25">
        <v>35721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34347.78</v>
      </c>
      <c r="J24" s="25">
        <v>27169</v>
      </c>
      <c r="K24" s="25">
        <v>28750.39</v>
      </c>
      <c r="L24" s="25">
        <v>34465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6815.28</v>
      </c>
      <c r="J25" s="25">
        <v>21400</v>
      </c>
      <c r="K25" s="25">
        <v>6504.54</v>
      </c>
      <c r="L25" s="25">
        <v>11700</v>
      </c>
      <c r="M25" s="25">
        <v>6566.62</v>
      </c>
    </row>
    <row r="26" spans="5:13" ht="15" x14ac:dyDescent="0.4">
      <c r="F26" s="3"/>
      <c r="G26" s="24" t="s">
        <v>30</v>
      </c>
      <c r="H26" s="3"/>
      <c r="I26" s="25">
        <v>15311.66</v>
      </c>
      <c r="J26" s="38">
        <v>0</v>
      </c>
      <c r="K26" s="25">
        <v>8152.07</v>
      </c>
      <c r="L26" s="26">
        <v>6900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521604.54</v>
      </c>
      <c r="J27" s="29">
        <f>SUM(J21:J26)</f>
        <v>523415</v>
      </c>
      <c r="K27" s="28">
        <f>SUM(K21:K26)</f>
        <v>519831.52</v>
      </c>
      <c r="L27" s="43">
        <v>485419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5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42">
        <v>147759</v>
      </c>
      <c r="M30" s="25">
        <v>148607.04000000001</v>
      </c>
    </row>
    <row r="31" spans="5:13" ht="15" x14ac:dyDescent="0.4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6">
        <v>-15236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43">
        <v>132523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6"/>
      <c r="M33" s="33"/>
    </row>
    <row r="34" spans="6:13" ht="15" customHeight="1" x14ac:dyDescent="0.55000000000000004">
      <c r="F34" s="3"/>
      <c r="G34" s="24" t="s">
        <v>31</v>
      </c>
      <c r="H34" s="34"/>
      <c r="I34" s="41">
        <v>65287.51</v>
      </c>
      <c r="J34" s="25">
        <v>54000</v>
      </c>
      <c r="K34" s="41">
        <v>64146.29</v>
      </c>
      <c r="L34" s="47">
        <v>46815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722816.05999999994</v>
      </c>
      <c r="J35" s="36">
        <f>J27+J32+J34</f>
        <v>710786</v>
      </c>
      <c r="K35" s="35">
        <f>K27+K32+K34</f>
        <v>719901.82000000007</v>
      </c>
      <c r="L35" s="41">
        <v>664758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29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42"/>
      <c r="M37" s="37"/>
    </row>
    <row r="38" spans="6:13" x14ac:dyDescent="0.25">
      <c r="G38" s="17" t="s">
        <v>15</v>
      </c>
      <c r="H38" s="17"/>
      <c r="I38" s="25"/>
      <c r="J38" s="39"/>
      <c r="K38" s="25"/>
      <c r="L38" s="37"/>
      <c r="M38" s="25"/>
    </row>
    <row r="39" spans="6:13" x14ac:dyDescent="0.25">
      <c r="G39" s="24" t="s">
        <v>16</v>
      </c>
      <c r="H39" s="3"/>
      <c r="I39" s="25">
        <v>4453.3900000000003</v>
      </c>
      <c r="J39" s="25">
        <v>35602</v>
      </c>
      <c r="K39" s="25">
        <v>5934.09</v>
      </c>
      <c r="L39" s="25">
        <v>7802</v>
      </c>
      <c r="M39" s="25">
        <v>5898.54</v>
      </c>
    </row>
    <row r="40" spans="6:13" x14ac:dyDescent="0.25">
      <c r="G40" s="24" t="s">
        <v>32</v>
      </c>
      <c r="H40" s="3"/>
      <c r="I40" s="25">
        <v>4865.1099999999997</v>
      </c>
      <c r="J40" s="25">
        <v>7700</v>
      </c>
      <c r="K40" s="25">
        <v>5262.41</v>
      </c>
      <c r="L40" s="25">
        <v>8092</v>
      </c>
      <c r="M40" s="25">
        <v>13681.66</v>
      </c>
    </row>
    <row r="41" spans="6:13" x14ac:dyDescent="0.25">
      <c r="G41" s="24" t="s">
        <v>61</v>
      </c>
      <c r="H41" s="3"/>
      <c r="I41" s="25">
        <v>8716.2199999999993</v>
      </c>
      <c r="J41" s="25">
        <v>7000</v>
      </c>
      <c r="K41" s="25">
        <v>10987.73</v>
      </c>
      <c r="L41" s="25">
        <v>11672</v>
      </c>
      <c r="M41" s="25">
        <v>10012.65</v>
      </c>
    </row>
    <row r="42" spans="6:13" x14ac:dyDescent="0.25">
      <c r="G42" s="24" t="s">
        <v>60</v>
      </c>
      <c r="H42" s="3"/>
      <c r="I42" s="25">
        <v>2654.32</v>
      </c>
      <c r="J42" s="25">
        <v>7000</v>
      </c>
      <c r="K42" s="25">
        <v>-6520.18</v>
      </c>
      <c r="L42" s="25">
        <v>-9509</v>
      </c>
      <c r="M42" s="25">
        <v>-984.94</v>
      </c>
    </row>
    <row r="43" spans="6:13" ht="15" x14ac:dyDescent="0.4">
      <c r="G43" s="24" t="s">
        <v>64</v>
      </c>
      <c r="H43" s="3"/>
      <c r="I43" s="25">
        <v>4983.05</v>
      </c>
      <c r="J43" s="25">
        <v>4000</v>
      </c>
      <c r="K43" s="25">
        <v>5050.09</v>
      </c>
      <c r="L43" s="26">
        <v>4175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25672.09</v>
      </c>
      <c r="J44" s="32">
        <f t="shared" ref="J44" si="1">SUM(J39:J43)</f>
        <v>61302</v>
      </c>
      <c r="K44" s="31">
        <f>SUM(K39:K43)</f>
        <v>20714.14</v>
      </c>
      <c r="L44" s="43">
        <v>22232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6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42">
        <v>646156</v>
      </c>
      <c r="M46" s="25">
        <v>646155.94999999995</v>
      </c>
    </row>
    <row r="47" spans="6:13" ht="15" x14ac:dyDescent="0.4">
      <c r="F47" s="5"/>
      <c r="G47" s="24" t="s">
        <v>19</v>
      </c>
      <c r="H47" s="3"/>
      <c r="I47" s="25">
        <v>28698.1</v>
      </c>
      <c r="J47" s="25">
        <v>-19187</v>
      </c>
      <c r="K47" s="25">
        <v>30741.67</v>
      </c>
      <c r="L47" s="26">
        <v>-3630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697144.1</v>
      </c>
      <c r="J48" s="29">
        <v>649485</v>
      </c>
      <c r="K48" s="28">
        <f>SUM(K46:K47)</f>
        <v>699187.67</v>
      </c>
      <c r="L48" s="25">
        <v>642526</v>
      </c>
      <c r="M48" s="28">
        <f>SUM(M46:M47)</f>
        <v>668671.6</v>
      </c>
    </row>
    <row r="49" spans="6:13" ht="17.399999999999999" thickBot="1" x14ac:dyDescent="0.6">
      <c r="F49" s="17"/>
      <c r="G49" s="17" t="s">
        <v>21</v>
      </c>
      <c r="H49" s="17"/>
      <c r="I49" s="35">
        <f>I44+I48</f>
        <v>722816.19</v>
      </c>
      <c r="J49" s="36">
        <f>J44+J48</f>
        <v>710787</v>
      </c>
      <c r="K49" s="35">
        <f>K44+K48</f>
        <v>719901.81</v>
      </c>
      <c r="L49" s="48">
        <v>664758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B9" zoomScale="85" zoomScaleNormal="85" workbookViewId="0">
      <selection activeCell="L33" sqref="L33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9" t="s">
        <v>24</v>
      </c>
      <c r="B3" s="50"/>
      <c r="C3" s="50"/>
      <c r="D3" s="50"/>
      <c r="E3" s="50"/>
      <c r="F3" s="50"/>
      <c r="G3" s="50"/>
      <c r="H3" s="50"/>
      <c r="I3" s="8"/>
    </row>
    <row r="4" spans="1:12" x14ac:dyDescent="0.25">
      <c r="A4" s="49" t="s">
        <v>38</v>
      </c>
      <c r="B4" s="50"/>
      <c r="C4" s="50"/>
      <c r="D4" s="50"/>
      <c r="E4" s="50"/>
      <c r="F4" s="50"/>
      <c r="G4" s="50"/>
      <c r="H4" s="50"/>
      <c r="I4" s="8"/>
    </row>
    <row r="5" spans="1:12" x14ac:dyDescent="0.25">
      <c r="A5" s="54">
        <v>45473</v>
      </c>
      <c r="B5" s="54"/>
      <c r="C5" s="54"/>
      <c r="D5" s="54"/>
      <c r="E5" s="54"/>
      <c r="F5" s="54"/>
      <c r="G5" s="54"/>
      <c r="H5" s="54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4" t="s">
        <v>2</v>
      </c>
      <c r="I6" s="54"/>
      <c r="K6" s="55" t="s">
        <v>4</v>
      </c>
      <c r="L6" s="55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-2043.5700000000652</v>
      </c>
      <c r="I9" s="9">
        <f>BS!I47+(BS!I46-BS!M48)</f>
        <v>28472.500000000022</v>
      </c>
      <c r="K9" s="13">
        <v>-5485</v>
      </c>
      <c r="L9" s="13">
        <v>-19187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-6864.7199999999975</v>
      </c>
      <c r="I14" s="9">
        <f>(BS!M22+BS!M23)-(BS!I22+BS!I23)</f>
        <v>34386.960000000006</v>
      </c>
      <c r="K14" s="13">
        <v>-4500</v>
      </c>
      <c r="L14" s="13">
        <v>57284</v>
      </c>
    </row>
    <row r="15" spans="1:12" x14ac:dyDescent="0.25">
      <c r="A15" s="6" t="s">
        <v>29</v>
      </c>
      <c r="H15" s="9">
        <f>BS!K24-BS!I24</f>
        <v>-5597.3899999999994</v>
      </c>
      <c r="I15" s="9">
        <f>BS!M24-BS!I24</f>
        <v>-9178.7799999999988</v>
      </c>
      <c r="K15" s="13">
        <v>-1000</v>
      </c>
      <c r="L15" s="13">
        <v>-2000</v>
      </c>
    </row>
    <row r="16" spans="1:12" x14ac:dyDescent="0.25">
      <c r="A16" s="6" t="s">
        <v>7</v>
      </c>
      <c r="H16" s="9">
        <f>BS!K25-BS!I25</f>
        <v>-310.73999999999978</v>
      </c>
      <c r="I16" s="9">
        <f>BS!M25-BS!I25</f>
        <v>-248.65999999999985</v>
      </c>
      <c r="K16" s="13">
        <v>-6000</v>
      </c>
      <c r="L16" s="13">
        <v>-14833</v>
      </c>
    </row>
    <row r="17" spans="1:12" x14ac:dyDescent="0.25">
      <c r="A17" s="6" t="s">
        <v>30</v>
      </c>
      <c r="H17" s="9">
        <f>BS!K26-BS!I26</f>
        <v>-7159.59</v>
      </c>
      <c r="I17" s="9">
        <f>BS!M26-BS!I26</f>
        <v>14069.970000000001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-1141.2200000000012</v>
      </c>
      <c r="I18" s="9">
        <f>SUM(BS!M34-BS!I34)</f>
        <v>-9373.1900000000023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-1480.6999999999998</v>
      </c>
      <c r="I19" s="9">
        <f>BS!I39-BS!M39</f>
        <v>-1445.1499999999996</v>
      </c>
      <c r="K19" s="13">
        <v>11400</v>
      </c>
      <c r="L19" s="13">
        <v>29703</v>
      </c>
    </row>
    <row r="20" spans="1:12" x14ac:dyDescent="0.25">
      <c r="A20" s="6" t="s">
        <v>51</v>
      </c>
      <c r="H20" s="9">
        <f>(BS!I41+ BS!I42)-(BS!K41+BS!K42)</f>
        <v>6902.99</v>
      </c>
      <c r="I20" s="9">
        <f>(BS!I41+BS!I42)-(BS!M41+BS!M42)</f>
        <v>2342.83</v>
      </c>
      <c r="K20" s="13">
        <v>-16000</v>
      </c>
      <c r="L20" s="13">
        <v>4972</v>
      </c>
    </row>
    <row r="21" spans="1:12" x14ac:dyDescent="0.25">
      <c r="A21" s="6" t="s">
        <v>52</v>
      </c>
      <c r="H21" s="9">
        <f>BS!I40-BS!K40</f>
        <v>-397.30000000000018</v>
      </c>
      <c r="I21" s="9">
        <f>BS!I40-BS!M40</f>
        <v>-8816.5499999999993</v>
      </c>
      <c r="K21" s="13">
        <v>-300</v>
      </c>
      <c r="L21" s="13">
        <v>-5982</v>
      </c>
    </row>
    <row r="22" spans="1:12" x14ac:dyDescent="0.25">
      <c r="A22" s="6" t="s">
        <v>35</v>
      </c>
      <c r="H22" s="10">
        <f>BS!I43-BS!K43</f>
        <v>-67.039999999999964</v>
      </c>
      <c r="I22" s="10">
        <f>BS!I43-BS!M43</f>
        <v>519.05000000000018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-18159.280000000061</v>
      </c>
      <c r="I23" s="9">
        <f>SUM(I9:I22)</f>
        <v>50950.98000000004</v>
      </c>
      <c r="K23" s="15">
        <v>-21885</v>
      </c>
      <c r="L23" s="15">
        <v>80789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-18159.280000000061</v>
      </c>
      <c r="I31" s="9">
        <f>I23+I26+I29</f>
        <v>48175.810000000056</v>
      </c>
      <c r="K31" s="15">
        <v>-21885</v>
      </c>
      <c r="L31" s="15">
        <v>80789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443746.29000000004</v>
      </c>
      <c r="I33" s="9">
        <f>BS!$M$21</f>
        <v>377411.02</v>
      </c>
      <c r="K33" s="13">
        <v>480085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425587.00999999995</v>
      </c>
      <c r="I35" s="9">
        <f>I31+I33</f>
        <v>425586.83000000007</v>
      </c>
      <c r="K35" s="15">
        <v>458200</v>
      </c>
      <c r="L35" s="15">
        <f>L31+L33</f>
        <v>464680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0.13999999995576218</v>
      </c>
      <c r="I37" s="9">
        <f>I35-BS!I21</f>
        <v>-3.9999999920837581E-2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2024-07-08T21:22:03Z</dcterms:modified>
</cp:coreProperties>
</file>