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4\09-2024\"/>
    </mc:Choice>
  </mc:AlternateContent>
  <xr:revisionPtr revIDLastSave="0" documentId="13_ncr:1_{0E3C4792-AE11-4950-8DC4-7EBF0B614761}" xr6:coauthVersionLast="47" xr6:coauthVersionMax="47" xr10:uidLastSave="{00000000-0000-0000-0000-000000000000}"/>
  <bookViews>
    <workbookView xWindow="228" yWindow="0" windowWidth="9144" windowHeight="12360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BS!$E$1:$M$49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BS!$E$3:$L$50</definedName>
    <definedName name="Report" localSheetId="0">BS!$A$3:$L$50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L48" i="1" l="1"/>
  <c r="L44" i="1"/>
  <c r="L49" i="1" s="1"/>
  <c r="L32" i="1"/>
  <c r="L21" i="1"/>
  <c r="L27" i="1" s="1"/>
  <c r="L35" i="1" s="1"/>
  <c r="K48" i="1" l="1"/>
  <c r="K44" i="1"/>
  <c r="K49" i="1" s="1"/>
  <c r="K32" i="1"/>
  <c r="K21" i="1"/>
  <c r="K27" i="1" s="1"/>
  <c r="K35" i="1" s="1"/>
  <c r="M48" i="1" l="1"/>
  <c r="M44" i="1"/>
  <c r="M32" i="1"/>
  <c r="M21" i="1"/>
  <c r="M27" i="1" s="1"/>
  <c r="M35" i="1" l="1"/>
  <c r="M49" i="1"/>
  <c r="I21" i="1"/>
  <c r="I27" i="1" l="1"/>
  <c r="J27" i="1" l="1"/>
  <c r="J32" i="1" l="1"/>
  <c r="J44" i="1"/>
  <c r="J49" i="1" s="1"/>
  <c r="J35" i="1" l="1"/>
  <c r="I44" i="1" l="1"/>
  <c r="I32" i="1" l="1"/>
  <c r="I35" i="1" s="1"/>
  <c r="I48" i="1"/>
  <c r="I49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EA1DF1B9-051F-4854-9F2F-03798D06E85C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0" shapeId="0" xr:uid="{C5595ACB-24FA-4DCC-963B-70722D66970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DA5F4A31-0927-4C43-A333-733E33F59AA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A00DB5A2-65ED-4D42-9B75-EA4EC026CFB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1" shapeId="0" xr:uid="{E47C6178-07C7-42E2-9421-F7CA4A329F5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1" shapeId="0" xr:uid="{46CB84F4-7EB2-4D55-8249-E755604F0EC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2" authorId="1" shapeId="0" xr:uid="{5A96B128-CEBA-428B-BE98-EB698625B98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2" authorId="1" shapeId="0" xr:uid="{63BAAF4B-D221-4B77-8A01-FF377D0E1B2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1" shapeId="0" xr:uid="{F625F8BC-C4C9-4E4C-80BD-195E9642B86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K26" authorId="1" shapeId="0" xr:uid="{E0191257-F4F6-4562-97F0-3E33DCC7BEE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L26" authorId="1" shapeId="0" xr:uid="{22EFE9D5-324E-42DA-940A-103658B97DF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6" authorId="1" shapeId="0" xr:uid="{EF20E341-8B63-4C2B-B2F0-A0AF3070381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I34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($68,640)</t>
        </r>
      </text>
    </comment>
    <comment ref="K34" authorId="2" shapeId="0" xr:uid="{37AF6B9C-6C3F-488D-9A75-1E1E5556DB64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($67,394)</t>
        </r>
      </text>
    </comment>
    <comment ref="L34" authorId="2" shapeId="0" xr:uid="{0C07625B-88F1-4BCB-9CAC-531F74F3A01B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($46,726.85)</t>
        </r>
      </text>
    </comment>
    <comment ref="M34" authorId="2" shapeId="0" xr:uid="{C375DA07-AD52-4497-A530-140F6D29FD7A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($55,634.32)</t>
        </r>
      </text>
    </comment>
    <comment ref="I40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40" authorId="0" shapeId="0" xr:uid="{4ACD2E1F-7551-41AC-B691-05CF0C2412E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L40" authorId="0" shapeId="0" xr:uid="{96BD0F13-319B-4D1C-BAA6-2C18FDD2D4F3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M40" authorId="0" shapeId="0" xr:uid="{39374798-C0D0-4870-9BD3-2677D222E50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L42" authorId="1" shapeId="0" xr:uid="{BDF54C63-AA2F-4AA7-8CE9-F7CB04DF5D1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  <comment ref="M42" authorId="1" shapeId="0" xr:uid="{7EF26F9B-F7A7-4630-8A82-9DAE51AD7D3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</commentList>
</comments>
</file>

<file path=xl/sharedStrings.xml><?xml version="1.0" encoding="utf-8"?>
<sst xmlns="http://schemas.openxmlformats.org/spreadsheetml/2006/main" count="78" uniqueCount="69">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</sst>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1"/>
  <sheetViews>
    <sheetView tabSelected="1" topLeftCell="E17" zoomScale="85" zoomScaleNormal="85" workbookViewId="0">
      <selection activeCell="I48" sqref="I48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4" t="s">
        <v>24</v>
      </c>
      <c r="F3" s="45"/>
      <c r="G3" s="45"/>
      <c r="H3" s="45"/>
      <c r="I3" s="45"/>
      <c r="J3" s="45"/>
      <c r="K3" s="45"/>
      <c r="L3" s="45"/>
    </row>
    <row r="4" spans="5:13" x14ac:dyDescent="0.25">
      <c r="E4" s="44" t="s">
        <v>0</v>
      </c>
      <c r="F4" s="45"/>
      <c r="G4" s="45"/>
      <c r="H4" s="45"/>
      <c r="I4" s="45"/>
      <c r="J4" s="45"/>
      <c r="K4" s="45"/>
      <c r="L4" s="45"/>
    </row>
    <row r="5" spans="5:13" x14ac:dyDescent="0.25">
      <c r="E5" s="44"/>
      <c r="F5" s="45"/>
      <c r="G5" s="45"/>
      <c r="H5" s="45"/>
      <c r="I5" s="45"/>
      <c r="J5" s="45"/>
      <c r="K5" s="45"/>
      <c r="L5" s="45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6">
        <v>45565</v>
      </c>
      <c r="J8" s="47"/>
      <c r="K8" s="47"/>
      <c r="L8" s="48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21506.84</v>
      </c>
      <c r="J12" s="25">
        <v>27000</v>
      </c>
      <c r="K12" s="25">
        <v>21630.6</v>
      </c>
      <c r="L12" s="25">
        <v>26906.28</v>
      </c>
      <c r="M12" s="25">
        <v>10012.65</v>
      </c>
    </row>
    <row r="13" spans="5:13" x14ac:dyDescent="0.25">
      <c r="F13" s="3"/>
      <c r="G13" s="24"/>
      <c r="H13" s="3" t="s">
        <v>26</v>
      </c>
      <c r="I13" s="25">
        <v>100000</v>
      </c>
      <c r="J13" s="25">
        <v>100000</v>
      </c>
      <c r="K13" s="25">
        <v>100000</v>
      </c>
      <c r="L13" s="25">
        <v>100000</v>
      </c>
      <c r="M13" s="25">
        <v>100000</v>
      </c>
    </row>
    <row r="14" spans="5:13" x14ac:dyDescent="0.25">
      <c r="F14" s="3"/>
      <c r="G14" s="24"/>
      <c r="H14" s="3" t="s">
        <v>67</v>
      </c>
      <c r="I14" s="25">
        <v>10326.99</v>
      </c>
      <c r="J14" s="25">
        <v>8600</v>
      </c>
      <c r="K14" s="25">
        <v>8879.83</v>
      </c>
      <c r="L14" s="25">
        <v>8237.93</v>
      </c>
      <c r="M14" s="25">
        <v>13681.66</v>
      </c>
    </row>
    <row r="15" spans="5:13" x14ac:dyDescent="0.25">
      <c r="F15" s="3"/>
      <c r="G15" s="24"/>
      <c r="H15" s="3" t="s">
        <v>62</v>
      </c>
      <c r="I15" s="25">
        <v>4437.7700000000004</v>
      </c>
      <c r="J15" s="25">
        <v>4438</v>
      </c>
      <c r="K15" s="25">
        <v>4437.7700000000004</v>
      </c>
      <c r="L15" s="25">
        <v>4437.7700000000004</v>
      </c>
      <c r="M15" s="25">
        <v>4438</v>
      </c>
    </row>
    <row r="16" spans="5:13" x14ac:dyDescent="0.25">
      <c r="F16" s="3"/>
      <c r="G16" s="24"/>
      <c r="H16" s="3" t="s">
        <v>63</v>
      </c>
      <c r="I16" s="25">
        <v>1720.5</v>
      </c>
      <c r="J16" s="25">
        <v>1721</v>
      </c>
      <c r="K16" s="25">
        <v>1720.5</v>
      </c>
      <c r="L16" s="25">
        <v>1720.5</v>
      </c>
      <c r="M16" s="25">
        <v>1721</v>
      </c>
    </row>
    <row r="17" spans="5:13" x14ac:dyDescent="0.25">
      <c r="F17" s="3"/>
      <c r="G17" s="24"/>
      <c r="H17" s="3" t="s">
        <v>65</v>
      </c>
      <c r="I17" s="25">
        <v>58264.52</v>
      </c>
      <c r="J17" s="25">
        <v>67689</v>
      </c>
      <c r="K17" s="25">
        <v>64565.7</v>
      </c>
      <c r="L17" s="25">
        <v>57125.07</v>
      </c>
      <c r="M17" s="25">
        <v>43426.400000000001</v>
      </c>
    </row>
    <row r="18" spans="5:13" x14ac:dyDescent="0.25">
      <c r="F18" s="3"/>
      <c r="G18" s="24"/>
      <c r="H18" s="3" t="s">
        <v>66</v>
      </c>
      <c r="I18" s="25">
        <v>6103.87</v>
      </c>
      <c r="J18" s="25">
        <v>4104</v>
      </c>
      <c r="K18" s="25">
        <v>6103.87</v>
      </c>
      <c r="L18" s="25">
        <v>7000</v>
      </c>
      <c r="M18" s="25">
        <v>6103.87</v>
      </c>
    </row>
    <row r="19" spans="5:13" x14ac:dyDescent="0.25">
      <c r="F19" s="3"/>
      <c r="G19" s="24"/>
      <c r="H19" s="3" t="s">
        <v>68</v>
      </c>
      <c r="I19" s="25">
        <v>15000</v>
      </c>
      <c r="J19" s="25">
        <v>15000</v>
      </c>
      <c r="K19" s="25">
        <v>16500</v>
      </c>
      <c r="L19" s="25">
        <v>41500</v>
      </c>
      <c r="M19" s="25">
        <v>28500</v>
      </c>
    </row>
    <row r="20" spans="5:13" ht="15" x14ac:dyDescent="0.4">
      <c r="F20" s="3"/>
      <c r="G20" s="24"/>
      <c r="H20" s="3" t="s">
        <v>27</v>
      </c>
      <c r="I20" s="26">
        <v>220751.56</v>
      </c>
      <c r="J20" s="26">
        <v>252620</v>
      </c>
      <c r="K20" s="26">
        <v>219530.18</v>
      </c>
      <c r="L20" s="26">
        <v>175536.78</v>
      </c>
      <c r="M20" s="26">
        <v>169527.44</v>
      </c>
    </row>
    <row r="21" spans="5:13" x14ac:dyDescent="0.25">
      <c r="F21" s="3"/>
      <c r="G21" s="24"/>
      <c r="H21" s="3" t="s">
        <v>28</v>
      </c>
      <c r="I21" s="25">
        <f>SUM(I12:I20)</f>
        <v>438112.04999999993</v>
      </c>
      <c r="J21" s="25">
        <v>482172</v>
      </c>
      <c r="K21" s="25">
        <f>SUM(K12:K20)</f>
        <v>443368.45</v>
      </c>
      <c r="L21" s="25">
        <f>SUM(L12:L20)</f>
        <v>422464.32999999996</v>
      </c>
      <c r="M21" s="25">
        <f>SUM(M12:M20)</f>
        <v>377411.02</v>
      </c>
    </row>
    <row r="22" spans="5:13" x14ac:dyDescent="0.25">
      <c r="E22" s="27"/>
      <c r="F22" s="3"/>
      <c r="G22" s="24" t="s">
        <v>33</v>
      </c>
      <c r="H22" s="3"/>
      <c r="I22" s="25">
        <v>13700.57</v>
      </c>
      <c r="J22" s="25">
        <v>1000</v>
      </c>
      <c r="K22" s="25">
        <v>9723.92</v>
      </c>
      <c r="L22" s="25">
        <v>2994.33</v>
      </c>
      <c r="M22" s="25">
        <v>0</v>
      </c>
    </row>
    <row r="23" spans="5:13" x14ac:dyDescent="0.25">
      <c r="E23" s="27"/>
      <c r="F23" s="3"/>
      <c r="G23" s="24" t="s">
        <v>34</v>
      </c>
      <c r="H23" s="3"/>
      <c r="I23" s="25">
        <v>45921.63</v>
      </c>
      <c r="J23" s="25">
        <v>27146</v>
      </c>
      <c r="K23" s="25">
        <v>28186.959999999999</v>
      </c>
      <c r="L23" s="25">
        <v>50590.11</v>
      </c>
      <c r="M23" s="25">
        <v>73929.91</v>
      </c>
    </row>
    <row r="24" spans="5:13" x14ac:dyDescent="0.25">
      <c r="E24" s="27"/>
      <c r="F24" s="3"/>
      <c r="G24" s="24" t="s">
        <v>29</v>
      </c>
      <c r="H24" s="3"/>
      <c r="I24" s="25">
        <v>36686.6</v>
      </c>
      <c r="J24" s="25">
        <v>26169</v>
      </c>
      <c r="K24" s="25">
        <v>39790.730000000003</v>
      </c>
      <c r="L24" s="25">
        <v>26775.84</v>
      </c>
      <c r="M24" s="25">
        <v>25169</v>
      </c>
    </row>
    <row r="25" spans="5:13" x14ac:dyDescent="0.25">
      <c r="F25" s="3"/>
      <c r="G25" s="24" t="s">
        <v>7</v>
      </c>
      <c r="H25" s="3"/>
      <c r="I25" s="25">
        <v>9206.89</v>
      </c>
      <c r="J25" s="25">
        <v>17000</v>
      </c>
      <c r="K25" s="25">
        <v>9925.2800000000007</v>
      </c>
      <c r="L25" s="25">
        <v>15406.17</v>
      </c>
      <c r="M25" s="25">
        <v>6566.62</v>
      </c>
    </row>
    <row r="26" spans="5:13" x14ac:dyDescent="0.25">
      <c r="F26" s="3"/>
      <c r="G26" s="24" t="s">
        <v>30</v>
      </c>
      <c r="H26" s="3"/>
      <c r="I26" s="25">
        <v>4636.18</v>
      </c>
      <c r="J26" s="38">
        <v>0</v>
      </c>
      <c r="K26" s="25">
        <v>23907.759999999998</v>
      </c>
      <c r="L26" s="25">
        <v>4616.24</v>
      </c>
      <c r="M26" s="25">
        <v>29381.63</v>
      </c>
    </row>
    <row r="27" spans="5:13" x14ac:dyDescent="0.25">
      <c r="G27" s="17" t="s">
        <v>8</v>
      </c>
      <c r="H27" s="17"/>
      <c r="I27" s="28">
        <f>SUM(I21:I26)</f>
        <v>548263.92000000004</v>
      </c>
      <c r="J27" s="29">
        <f>SUM(J21:J26)</f>
        <v>553487</v>
      </c>
      <c r="K27" s="28">
        <f>SUM(K21:K26)</f>
        <v>554903.1</v>
      </c>
      <c r="L27" s="29">
        <f>SUM(L21:L26)</f>
        <v>522847.01999999996</v>
      </c>
      <c r="M27" s="28">
        <f>SUM(M21:M26)</f>
        <v>512458.18000000005</v>
      </c>
    </row>
    <row r="28" spans="5:13" ht="8.25" customHeight="1" x14ac:dyDescent="0.25">
      <c r="G28" s="17"/>
      <c r="H28" s="17"/>
      <c r="I28" s="18"/>
      <c r="J28" s="39"/>
      <c r="K28" s="18"/>
      <c r="L28" s="42"/>
      <c r="M28" s="18"/>
    </row>
    <row r="29" spans="5:13" x14ac:dyDescent="0.25">
      <c r="F29" s="30"/>
      <c r="G29" s="17" t="s">
        <v>9</v>
      </c>
      <c r="H29" s="3"/>
      <c r="I29" s="18"/>
      <c r="J29" s="39"/>
      <c r="K29" s="18"/>
      <c r="L29" s="42"/>
      <c r="M29" s="18"/>
    </row>
    <row r="30" spans="5:13" x14ac:dyDescent="0.25">
      <c r="F30" s="3"/>
      <c r="G30" s="3" t="s">
        <v>10</v>
      </c>
      <c r="H30" s="3"/>
      <c r="I30" s="25">
        <v>151382.21</v>
      </c>
      <c r="J30" s="25">
        <v>148607</v>
      </c>
      <c r="K30" s="25">
        <v>151382.21</v>
      </c>
      <c r="L30" s="25">
        <v>148607.04000000001</v>
      </c>
      <c r="M30" s="25">
        <v>148607.04000000001</v>
      </c>
    </row>
    <row r="31" spans="5:13" x14ac:dyDescent="0.25">
      <c r="F31" s="3"/>
      <c r="G31" s="3" t="s">
        <v>11</v>
      </c>
      <c r="H31" s="3"/>
      <c r="I31" s="25">
        <v>-15458.2</v>
      </c>
      <c r="J31" s="25">
        <v>-15236</v>
      </c>
      <c r="K31" s="25">
        <v>-15458.2</v>
      </c>
      <c r="L31" s="25">
        <v>-15236.2</v>
      </c>
      <c r="M31" s="25">
        <v>-15236.2</v>
      </c>
    </row>
    <row r="32" spans="5:13" x14ac:dyDescent="0.25">
      <c r="G32" s="17" t="s">
        <v>12</v>
      </c>
      <c r="H32" s="17"/>
      <c r="I32" s="31">
        <f>SUM(I30:I31)</f>
        <v>135924.00999999998</v>
      </c>
      <c r="J32" s="32">
        <f t="shared" ref="J32" si="0">SUM(J30:J31)</f>
        <v>133371</v>
      </c>
      <c r="K32" s="31">
        <f>SUM(K30:K31)</f>
        <v>135924.00999999998</v>
      </c>
      <c r="L32" s="32">
        <f>SUM(L30:L31)</f>
        <v>133370.84</v>
      </c>
      <c r="M32" s="31">
        <f>SUM(M30:M31)</f>
        <v>133370.84</v>
      </c>
    </row>
    <row r="33" spans="6:13" ht="7.5" customHeight="1" x14ac:dyDescent="0.25">
      <c r="G33" s="17"/>
      <c r="H33" s="17"/>
      <c r="I33" s="33"/>
      <c r="J33" s="40"/>
      <c r="K33" s="33"/>
      <c r="L33" s="43"/>
      <c r="M33" s="33"/>
    </row>
    <row r="34" spans="6:13" ht="15" customHeight="1" x14ac:dyDescent="0.25">
      <c r="F34" s="3"/>
      <c r="G34" s="24" t="s">
        <v>31</v>
      </c>
      <c r="H34" s="34"/>
      <c r="I34" s="41">
        <v>68920.38</v>
      </c>
      <c r="J34" s="25">
        <v>54000</v>
      </c>
      <c r="K34" s="41">
        <v>67674.539999999994</v>
      </c>
      <c r="L34" s="41">
        <v>47006.85</v>
      </c>
      <c r="M34" s="41">
        <v>55914.32</v>
      </c>
    </row>
    <row r="35" spans="6:13" ht="13.8" thickBot="1" x14ac:dyDescent="0.3">
      <c r="G35" s="17" t="s">
        <v>13</v>
      </c>
      <c r="H35" s="17"/>
      <c r="I35" s="35">
        <f>I27+I32+I34</f>
        <v>753108.31</v>
      </c>
      <c r="J35" s="36">
        <f>J27+J32+J34</f>
        <v>740858</v>
      </c>
      <c r="K35" s="35">
        <f>K27+K32+K34</f>
        <v>758501.65</v>
      </c>
      <c r="L35" s="36">
        <f>L27+L32+L34</f>
        <v>703224.71</v>
      </c>
      <c r="M35" s="35">
        <f>M27+M32+M34</f>
        <v>701743.34</v>
      </c>
    </row>
    <row r="36" spans="6:13" ht="13.8" thickTop="1" x14ac:dyDescent="0.25">
      <c r="F36" s="3"/>
      <c r="G36" s="3"/>
      <c r="H36" s="3"/>
      <c r="I36" s="18"/>
      <c r="J36" s="39"/>
      <c r="K36" s="18"/>
      <c r="L36" s="42"/>
      <c r="M36" s="18"/>
    </row>
    <row r="37" spans="6:13" x14ac:dyDescent="0.25">
      <c r="F37" s="17" t="s">
        <v>14</v>
      </c>
      <c r="G37" s="17"/>
      <c r="H37" s="17"/>
      <c r="I37" s="37"/>
      <c r="J37" s="39"/>
      <c r="K37" s="37"/>
      <c r="L37" s="37"/>
      <c r="M37" s="37"/>
    </row>
    <row r="38" spans="6:13" x14ac:dyDescent="0.25">
      <c r="G38" s="17" t="s">
        <v>15</v>
      </c>
      <c r="H38" s="17"/>
      <c r="I38" s="25"/>
      <c r="J38" s="39"/>
      <c r="K38" s="25"/>
      <c r="L38" s="25"/>
      <c r="M38" s="25"/>
    </row>
    <row r="39" spans="6:13" x14ac:dyDescent="0.25">
      <c r="G39" s="24" t="s">
        <v>16</v>
      </c>
      <c r="H39" s="3"/>
      <c r="I39" s="25">
        <v>10268.93</v>
      </c>
      <c r="J39" s="25">
        <v>23302</v>
      </c>
      <c r="K39" s="25">
        <v>5410.27</v>
      </c>
      <c r="L39" s="25">
        <v>13187.58</v>
      </c>
      <c r="M39" s="25">
        <v>5898.54</v>
      </c>
    </row>
    <row r="40" spans="6:13" x14ac:dyDescent="0.25">
      <c r="G40" s="24" t="s">
        <v>32</v>
      </c>
      <c r="H40" s="3"/>
      <c r="I40" s="25">
        <v>10326.99</v>
      </c>
      <c r="J40" s="25">
        <v>8600</v>
      </c>
      <c r="K40" s="25">
        <v>8879.83</v>
      </c>
      <c r="L40" s="25">
        <v>8237.93</v>
      </c>
      <c r="M40" s="25">
        <v>13681.66</v>
      </c>
    </row>
    <row r="41" spans="6:13" x14ac:dyDescent="0.25">
      <c r="G41" s="24" t="s">
        <v>61</v>
      </c>
      <c r="H41" s="3"/>
      <c r="I41" s="25">
        <v>21506.84</v>
      </c>
      <c r="J41" s="25">
        <v>27000</v>
      </c>
      <c r="K41" s="25">
        <v>21630.6</v>
      </c>
      <c r="L41" s="25">
        <v>26906.28</v>
      </c>
      <c r="M41" s="25">
        <v>10012.65</v>
      </c>
    </row>
    <row r="42" spans="6:13" x14ac:dyDescent="0.25">
      <c r="G42" s="24" t="s">
        <v>60</v>
      </c>
      <c r="H42" s="3"/>
      <c r="I42" s="25">
        <v>13002.11</v>
      </c>
      <c r="J42" s="25">
        <v>29000</v>
      </c>
      <c r="K42" s="25">
        <v>8554.61</v>
      </c>
      <c r="L42" s="25">
        <v>-5056.9399999999996</v>
      </c>
      <c r="M42" s="25">
        <v>-984.94</v>
      </c>
    </row>
    <row r="43" spans="6:13" x14ac:dyDescent="0.25">
      <c r="G43" s="24" t="s">
        <v>64</v>
      </c>
      <c r="H43" s="3"/>
      <c r="I43" s="25">
        <v>5087.41</v>
      </c>
      <c r="J43" s="25">
        <v>4000</v>
      </c>
      <c r="K43" s="25">
        <v>5033.59</v>
      </c>
      <c r="L43" s="25">
        <v>3968.26</v>
      </c>
      <c r="M43" s="25">
        <v>4464</v>
      </c>
    </row>
    <row r="44" spans="6:13" x14ac:dyDescent="0.25">
      <c r="G44" s="17" t="s">
        <v>17</v>
      </c>
      <c r="H44" s="17"/>
      <c r="I44" s="31">
        <f>SUM(I39:I43)</f>
        <v>60192.28</v>
      </c>
      <c r="J44" s="32">
        <f t="shared" ref="J44" si="1">SUM(J39:J43)</f>
        <v>91902</v>
      </c>
      <c r="K44" s="31">
        <f>SUM(K39:K43)</f>
        <v>49508.899999999994</v>
      </c>
      <c r="L44" s="32">
        <f>SUM(L39:L43)</f>
        <v>47243.11</v>
      </c>
      <c r="M44" s="31">
        <f>SUM(M39:M43)</f>
        <v>33071.910000000003</v>
      </c>
    </row>
    <row r="45" spans="6:13" x14ac:dyDescent="0.25">
      <c r="F45" s="17"/>
      <c r="G45" s="17" t="s">
        <v>18</v>
      </c>
      <c r="H45" s="17"/>
      <c r="I45" s="18"/>
      <c r="J45" s="39"/>
      <c r="K45" s="18"/>
      <c r="L45" s="42"/>
      <c r="M45" s="18"/>
    </row>
    <row r="46" spans="6:13" x14ac:dyDescent="0.25">
      <c r="G46" s="24" t="s">
        <v>37</v>
      </c>
      <c r="H46" s="3"/>
      <c r="I46" s="25">
        <v>668446</v>
      </c>
      <c r="J46" s="25">
        <v>668672</v>
      </c>
      <c r="K46" s="25">
        <v>668446</v>
      </c>
      <c r="L46" s="25">
        <v>646155.94999999995</v>
      </c>
      <c r="M46" s="25">
        <v>646155.94999999995</v>
      </c>
    </row>
    <row r="47" spans="6:13" x14ac:dyDescent="0.25">
      <c r="F47" s="5"/>
      <c r="G47" s="24" t="s">
        <v>19</v>
      </c>
      <c r="H47" s="3"/>
      <c r="I47" s="25">
        <v>24469.89</v>
      </c>
      <c r="J47" s="25">
        <v>-19715</v>
      </c>
      <c r="K47" s="25">
        <v>40546.559999999998</v>
      </c>
      <c r="L47" s="25">
        <v>9825.77</v>
      </c>
      <c r="M47" s="25">
        <v>22515.65</v>
      </c>
    </row>
    <row r="48" spans="6:13" x14ac:dyDescent="0.25">
      <c r="F48" s="17"/>
      <c r="G48" s="17" t="s">
        <v>20</v>
      </c>
      <c r="H48" s="17"/>
      <c r="I48" s="28">
        <f>SUM(I46:I47)</f>
        <v>692915.89</v>
      </c>
      <c r="J48" s="29">
        <v>648957</v>
      </c>
      <c r="K48" s="28">
        <f>SUM(K46:K47)</f>
        <v>708992.56</v>
      </c>
      <c r="L48" s="29">
        <f>SUM(L46:L47)</f>
        <v>655981.72</v>
      </c>
      <c r="M48" s="28">
        <f>SUM(M46:M47)</f>
        <v>668671.6</v>
      </c>
    </row>
    <row r="49" spans="6:13" ht="13.8" thickBot="1" x14ac:dyDescent="0.3">
      <c r="F49" s="17"/>
      <c r="G49" s="17" t="s">
        <v>21</v>
      </c>
      <c r="H49" s="17"/>
      <c r="I49" s="35">
        <f>I44+I48</f>
        <v>753108.17</v>
      </c>
      <c r="J49" s="36">
        <f>J44+J48</f>
        <v>740859</v>
      </c>
      <c r="K49" s="35">
        <f>K44+K48</f>
        <v>758501.46000000008</v>
      </c>
      <c r="L49" s="36">
        <f>L44+L48</f>
        <v>703224.83</v>
      </c>
      <c r="M49" s="35">
        <f>M44+M48</f>
        <v>701743.51</v>
      </c>
    </row>
    <row r="50" spans="6:13" ht="13.8" thickTop="1" x14ac:dyDescent="0.25">
      <c r="F50" s="17"/>
      <c r="G50" s="17"/>
      <c r="H50" s="17"/>
      <c r="I50" s="17"/>
      <c r="J50" s="18"/>
    </row>
    <row r="51" spans="6:13" x14ac:dyDescent="0.25">
      <c r="K51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4" t="s">
        <v>24</v>
      </c>
      <c r="B3" s="45"/>
      <c r="C3" s="45"/>
      <c r="D3" s="45"/>
      <c r="E3" s="45"/>
      <c r="F3" s="45"/>
      <c r="G3" s="45"/>
      <c r="H3" s="45"/>
      <c r="I3" s="8"/>
    </row>
    <row r="4" spans="1:12" x14ac:dyDescent="0.25">
      <c r="A4" s="44" t="s">
        <v>38</v>
      </c>
      <c r="B4" s="45"/>
      <c r="C4" s="45"/>
      <c r="D4" s="45"/>
      <c r="E4" s="45"/>
      <c r="F4" s="45"/>
      <c r="G4" s="45"/>
      <c r="H4" s="45"/>
      <c r="I4" s="8"/>
    </row>
    <row r="5" spans="1:12" x14ac:dyDescent="0.25">
      <c r="A5" s="49">
        <v>45565</v>
      </c>
      <c r="B5" s="49"/>
      <c r="C5" s="49"/>
      <c r="D5" s="49"/>
      <c r="E5" s="49"/>
      <c r="F5" s="49"/>
      <c r="G5" s="49"/>
      <c r="H5" s="49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9" t="s">
        <v>2</v>
      </c>
      <c r="I6" s="49"/>
      <c r="K6" s="50" t="s">
        <v>4</v>
      </c>
      <c r="L6" s="50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BS!I48-BS!K48</f>
        <v>-16076.670000000042</v>
      </c>
      <c r="I9" s="9">
        <f>BS!I47+(BS!I46-BS!M48)</f>
        <v>24244.290000000023</v>
      </c>
      <c r="K9" s="13">
        <v>-11135</v>
      </c>
      <c r="L9" s="13">
        <v>19715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BS!K31-BS!I31</f>
        <v>0</v>
      </c>
      <c r="I11" s="9">
        <f>BS!M31-BS!I31</f>
        <v>222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(BS!K22+BS!K23)-(BS!I22+BS!I23)</f>
        <v>-21711.32</v>
      </c>
      <c r="I14" s="9">
        <f>(BS!M22+BS!M23)-(BS!I22+BS!I23)</f>
        <v>14307.710000000006</v>
      </c>
      <c r="K14" s="13">
        <v>-5000</v>
      </c>
      <c r="L14" s="13">
        <v>45784</v>
      </c>
    </row>
    <row r="15" spans="1:12" x14ac:dyDescent="0.25">
      <c r="A15" s="6" t="s">
        <v>29</v>
      </c>
      <c r="H15" s="9">
        <f>BS!K24-BS!I24</f>
        <v>3104.1300000000047</v>
      </c>
      <c r="I15" s="9">
        <f>BS!M24-BS!I24</f>
        <v>-11517.599999999999</v>
      </c>
      <c r="K15" s="13">
        <v>4000</v>
      </c>
      <c r="L15" s="13">
        <v>-1000</v>
      </c>
    </row>
    <row r="16" spans="1:12" x14ac:dyDescent="0.25">
      <c r="A16" s="6" t="s">
        <v>7</v>
      </c>
      <c r="H16" s="9">
        <f>BS!K25-BS!I25</f>
        <v>718.39000000000124</v>
      </c>
      <c r="I16" s="9">
        <f>BS!M25-BS!I25</f>
        <v>-2640.2699999999995</v>
      </c>
      <c r="K16" s="13">
        <v>2000</v>
      </c>
      <c r="L16" s="13">
        <v>-10433</v>
      </c>
    </row>
    <row r="17" spans="1:12" x14ac:dyDescent="0.25">
      <c r="A17" s="6" t="s">
        <v>30</v>
      </c>
      <c r="H17" s="9">
        <f>BS!K26-BS!I26</f>
        <v>19271.579999999998</v>
      </c>
      <c r="I17" s="9">
        <f>BS!M26-BS!I26</f>
        <v>24745.45</v>
      </c>
      <c r="K17" s="13">
        <v>0</v>
      </c>
      <c r="L17" s="13">
        <v>29382</v>
      </c>
    </row>
    <row r="18" spans="1:12" x14ac:dyDescent="0.25">
      <c r="A18" s="6" t="s">
        <v>31</v>
      </c>
      <c r="H18" s="9">
        <f>SUM(BS!K34-BS!I34)</f>
        <v>-1245.8400000000111</v>
      </c>
      <c r="I18" s="9">
        <f>SUM(BS!M34-BS!I34)</f>
        <v>-13006.060000000005</v>
      </c>
      <c r="K18" s="13">
        <v>0</v>
      </c>
      <c r="L18" s="13">
        <v>1914</v>
      </c>
    </row>
    <row r="19" spans="1:12" x14ac:dyDescent="0.25">
      <c r="A19" s="6" t="s">
        <v>45</v>
      </c>
      <c r="H19" s="9">
        <f>BS!I39-BS!K39</f>
        <v>4858.66</v>
      </c>
      <c r="I19" s="9">
        <f>BS!I39-BS!M39</f>
        <v>4370.3900000000003</v>
      </c>
      <c r="K19" s="13">
        <v>-4100</v>
      </c>
      <c r="L19" s="13">
        <v>17403</v>
      </c>
    </row>
    <row r="20" spans="1:12" x14ac:dyDescent="0.25">
      <c r="A20" s="6" t="s">
        <v>51</v>
      </c>
      <c r="H20" s="9">
        <f>(BS!I41+ BS!I42)-(BS!K41+BS!K42)</f>
        <v>4323.739999999998</v>
      </c>
      <c r="I20" s="9">
        <f>(BS!I41+BS!I42)-(BS!M41+BS!M42)</f>
        <v>25481.239999999998</v>
      </c>
      <c r="K20" s="13">
        <v>-21000</v>
      </c>
      <c r="L20" s="13">
        <v>46972</v>
      </c>
    </row>
    <row r="21" spans="1:12" x14ac:dyDescent="0.25">
      <c r="A21" s="6" t="s">
        <v>52</v>
      </c>
      <c r="H21" s="9">
        <f>BS!I40-BS!K40</f>
        <v>1447.1599999999999</v>
      </c>
      <c r="I21" s="9">
        <f>BS!I40-BS!M40</f>
        <v>-3354.67</v>
      </c>
      <c r="K21" s="13">
        <v>900</v>
      </c>
      <c r="L21" s="13">
        <v>-5082</v>
      </c>
    </row>
    <row r="22" spans="1:12" x14ac:dyDescent="0.25">
      <c r="A22" s="6" t="s">
        <v>35</v>
      </c>
      <c r="H22" s="10">
        <f>BS!I43-BS!K43</f>
        <v>53.819999999999709</v>
      </c>
      <c r="I22" s="10">
        <f>BS!I43-BS!M43</f>
        <v>623.40999999999985</v>
      </c>
      <c r="K22" s="13">
        <v>0</v>
      </c>
      <c r="L22" s="13">
        <v>-464</v>
      </c>
    </row>
    <row r="23" spans="1:12" x14ac:dyDescent="0.25">
      <c r="A23" s="4" t="s">
        <v>46</v>
      </c>
      <c r="H23" s="9">
        <f>SUM(H9:H22)</f>
        <v>-5256.3500000000531</v>
      </c>
      <c r="I23" s="9">
        <f>SUM(I9:I22)</f>
        <v>63475.890000000029</v>
      </c>
      <c r="K23" s="15">
        <v>-34335</v>
      </c>
      <c r="L23" s="15">
        <v>104761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BS!K30-BS!I30</f>
        <v>0</v>
      </c>
      <c r="I26" s="9">
        <f>BS!M30-BS!I30</f>
        <v>-2775.1699999999837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-5256.3500000000531</v>
      </c>
      <c r="I31" s="9">
        <f>I23+I26+I29</f>
        <v>60700.720000000045</v>
      </c>
      <c r="K31" s="15">
        <v>-34335</v>
      </c>
      <c r="L31" s="15">
        <v>104761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BS!K21</f>
        <v>443368.45</v>
      </c>
      <c r="I33" s="9">
        <f>BS!$M$21</f>
        <v>377411.02</v>
      </c>
      <c r="K33" s="13">
        <v>516507</v>
      </c>
      <c r="L33" s="13">
        <v>383891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438112.1</v>
      </c>
      <c r="I35" s="9">
        <f>I31+I33</f>
        <v>438111.74000000005</v>
      </c>
      <c r="K35" s="15">
        <v>482172</v>
      </c>
      <c r="L35" s="15">
        <f>L31+L33</f>
        <v>488652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H35-BS!I21</f>
        <v>5.0000000046566129E-2</v>
      </c>
      <c r="I37" s="9">
        <f>I35-BS!I21</f>
        <v>-0.30999999988125637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2024-10-11T21:18:24Z</dcterms:modified>
</cp:coreProperties>
</file>