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1-2024\"/>
    </mc:Choice>
  </mc:AlternateContent>
  <xr:revisionPtr revIDLastSave="0" documentId="13_ncr:1_{984A1D64-1F58-47F6-8215-47E7A45B1B65}" xr6:coauthVersionLast="47" xr6:coauthVersionMax="47" xr10:uidLastSave="{00000000-0000-0000-0000-000000000000}"/>
  <bookViews>
    <workbookView xWindow="252" yWindow="0" windowWidth="11340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9" i="1" l="1"/>
  <c r="L48" i="1"/>
  <c r="L44" i="1"/>
  <c r="L32" i="1"/>
  <c r="L21" i="1"/>
  <c r="L27" i="1" s="1"/>
  <c r="L35" i="1" s="1"/>
  <c r="K48" i="1" l="1"/>
  <c r="K44" i="1"/>
  <c r="K49" i="1" s="1"/>
  <c r="K32" i="1"/>
  <c r="K21" i="1"/>
  <c r="K27" i="1" s="1"/>
  <c r="K35" i="1" s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87292C99-0D11-44E0-9AD4-91E80FA30BA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3C37F81C-F5D1-43A9-9327-505A8B362DE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1CE9FAB1-6A31-4A61-929F-A09FED2D16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60B9B2AF-109D-4765-9557-B8B3F0697F5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3EA621A1-29B6-4742-BB82-797248A4121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8898BF17-866C-49D5-8E0E-144F2BA44EC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CDCCCCE8-5E06-4D41-BB45-CBD5E18975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CC5DEB68-7416-4D0B-8804-E5A9677A580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($68,641)</t>
        </r>
      </text>
    </comment>
    <comment ref="K34" authorId="2" shapeId="0" xr:uid="{F94E32A1-1290-4CCF-81CC-60480A7E588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($67,619.42)</t>
        </r>
      </text>
    </comment>
    <comment ref="L34" authorId="2" shapeId="0" xr:uid="{0C73B5EE-AD32-4D60-B1CF-BC68DA03A963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($52,983.18)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0" authorId="0" shapeId="0" xr:uid="{E37C0522-601D-46E9-85C1-7844237094F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0" authorId="0" shapeId="0" xr:uid="{5AD5EFBD-037E-4575-B2E9-1335CF3210B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2023/'24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5CA5A914-F029-45FB-8596-B7D95FAD18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<sst xmlns="http://schemas.openxmlformats.org/spreadsheetml/2006/main" count="78" uniqueCount="69">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</sst>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45626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6944.91</v>
      </c>
      <c r="J12" s="25">
        <v>6900</v>
      </c>
      <c r="K12" s="25">
        <v>10379.69</v>
      </c>
      <c r="L12" s="25">
        <v>6901.64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28658.54</v>
      </c>
      <c r="J14" s="25">
        <v>13000</v>
      </c>
      <c r="K14" s="25">
        <v>21217.38</v>
      </c>
      <c r="L14" s="25">
        <v>13334.26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4438</v>
      </c>
      <c r="J15" s="25">
        <v>4438</v>
      </c>
      <c r="K15" s="25">
        <v>4437.7700000000004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1721</v>
      </c>
      <c r="J16" s="25">
        <v>1721</v>
      </c>
      <c r="K16" s="25">
        <v>1720.5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45269.77</v>
      </c>
      <c r="J17" s="25">
        <v>67539</v>
      </c>
      <c r="K17" s="25">
        <v>51045.27</v>
      </c>
      <c r="L17" s="25">
        <v>44057.83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4104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12000</v>
      </c>
      <c r="J19" s="25">
        <v>12000</v>
      </c>
      <c r="K19" s="25">
        <v>13500</v>
      </c>
      <c r="L19" s="25">
        <v>41500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237663</v>
      </c>
      <c r="J20" s="26">
        <v>232550</v>
      </c>
      <c r="K20" s="26">
        <v>239191.14</v>
      </c>
      <c r="L20" s="26">
        <v>141834.59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442799.08999999997</v>
      </c>
      <c r="J21" s="25">
        <v>443252</v>
      </c>
      <c r="K21" s="25">
        <f>SUM(K12:K20)</f>
        <v>445595.75</v>
      </c>
      <c r="L21" s="25">
        <f>SUM(L12:L20)</f>
        <v>359891.18999999994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0</v>
      </c>
      <c r="J22" s="25">
        <v>3000</v>
      </c>
      <c r="K22" s="25">
        <v>4237.6000000000004</v>
      </c>
      <c r="L22" s="25">
        <v>2152.77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36872.14</v>
      </c>
      <c r="J23" s="25">
        <v>32646</v>
      </c>
      <c r="K23" s="25">
        <v>42050.53</v>
      </c>
      <c r="L23" s="25">
        <v>61613.279999999999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36982.959999999999</v>
      </c>
      <c r="J24" s="25">
        <v>28169</v>
      </c>
      <c r="K24" s="25">
        <v>36376.589999999997</v>
      </c>
      <c r="L24" s="25">
        <v>32410.32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3757.51</v>
      </c>
      <c r="J25" s="25">
        <v>14500</v>
      </c>
      <c r="K25" s="25">
        <v>6160.01</v>
      </c>
      <c r="L25" s="25">
        <v>12439.15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9231.6</v>
      </c>
      <c r="J26" s="38">
        <v>0</v>
      </c>
      <c r="K26" s="25">
        <v>930</v>
      </c>
      <c r="L26" s="25">
        <v>8150.73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529643.30000000005</v>
      </c>
      <c r="J27" s="29">
        <f>SUM(J21:J26)</f>
        <v>521567</v>
      </c>
      <c r="K27" s="28">
        <f>SUM(K21:K26)</f>
        <v>535350.48</v>
      </c>
      <c r="L27" s="29">
        <f>SUM(L21:L26)</f>
        <v>476657.44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148607.04000000001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135924.00999999998</v>
      </c>
      <c r="L32" s="32">
        <f>SUM(L30:L31)</f>
        <v>133370.84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68921.56</v>
      </c>
      <c r="J34" s="25">
        <v>54000</v>
      </c>
      <c r="K34" s="41">
        <v>67899.42</v>
      </c>
      <c r="L34" s="41">
        <v>53263.18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734488.87000000011</v>
      </c>
      <c r="J35" s="36">
        <f>J27+J32+J34</f>
        <v>708938</v>
      </c>
      <c r="K35" s="35">
        <f>K27+K32+K34</f>
        <v>739173.91</v>
      </c>
      <c r="L35" s="36">
        <f>L27+L32+L34</f>
        <v>663291.46000000008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7500.86</v>
      </c>
      <c r="J39" s="25">
        <v>34159</v>
      </c>
      <c r="K39" s="25">
        <v>7841.55</v>
      </c>
      <c r="L39" s="25">
        <v>5998.48</v>
      </c>
      <c r="M39" s="25">
        <v>5898.54</v>
      </c>
    </row>
    <row r="40" spans="6:13" x14ac:dyDescent="0.25">
      <c r="G40" s="24" t="s">
        <v>32</v>
      </c>
      <c r="H40" s="3"/>
      <c r="I40" s="25">
        <v>28658.54</v>
      </c>
      <c r="J40" s="25">
        <v>13000</v>
      </c>
      <c r="K40" s="25">
        <v>21217.38</v>
      </c>
      <c r="L40" s="25">
        <v>13334.26</v>
      </c>
      <c r="M40" s="25">
        <v>13681.66</v>
      </c>
    </row>
    <row r="41" spans="6:13" x14ac:dyDescent="0.25">
      <c r="G41" s="24" t="s">
        <v>61</v>
      </c>
      <c r="H41" s="3"/>
      <c r="I41" s="25">
        <v>6944.91</v>
      </c>
      <c r="J41" s="25">
        <v>6900</v>
      </c>
      <c r="K41" s="25">
        <v>10379.69</v>
      </c>
      <c r="L41" s="25">
        <v>6901.64</v>
      </c>
      <c r="M41" s="25">
        <v>10012.65</v>
      </c>
    </row>
    <row r="42" spans="6:13" x14ac:dyDescent="0.25">
      <c r="G42" s="24" t="s">
        <v>60</v>
      </c>
      <c r="H42" s="3"/>
      <c r="I42" s="25">
        <v>9408.5499999999993</v>
      </c>
      <c r="J42" s="25">
        <v>7000</v>
      </c>
      <c r="K42" s="25">
        <v>4681.05</v>
      </c>
      <c r="L42" s="25">
        <v>14023.48</v>
      </c>
      <c r="M42" s="25">
        <v>-984.94</v>
      </c>
    </row>
    <row r="43" spans="6:13" x14ac:dyDescent="0.25">
      <c r="G43" s="24" t="s">
        <v>64</v>
      </c>
      <c r="H43" s="3"/>
      <c r="I43" s="25">
        <v>5066.0200000000004</v>
      </c>
      <c r="J43" s="25">
        <v>4000</v>
      </c>
      <c r="K43" s="25">
        <v>4983.26</v>
      </c>
      <c r="L43" s="25">
        <v>4487.66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57578.880000000005</v>
      </c>
      <c r="J44" s="32">
        <f t="shared" ref="J44" si="1">SUM(J39:J43)</f>
        <v>65059</v>
      </c>
      <c r="K44" s="31">
        <f>SUM(K39:K43)</f>
        <v>49102.930000000008</v>
      </c>
      <c r="L44" s="32">
        <f>SUM(L39:L43)</f>
        <v>44745.520000000004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668446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8463.9</v>
      </c>
      <c r="J47" s="25">
        <v>-24792</v>
      </c>
      <c r="K47" s="25">
        <v>21625.37</v>
      </c>
      <c r="L47" s="25">
        <v>-27609.61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676909.9</v>
      </c>
      <c r="J48" s="29">
        <v>643880</v>
      </c>
      <c r="K48" s="28">
        <f>SUM(K46:K47)</f>
        <v>690071.37</v>
      </c>
      <c r="L48" s="29">
        <f>SUM(L46:L47)</f>
        <v>618546.34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734488.78</v>
      </c>
      <c r="J49" s="36">
        <f>J44+J48</f>
        <v>708939</v>
      </c>
      <c r="K49" s="35">
        <f>K44+K48</f>
        <v>739174.3</v>
      </c>
      <c r="L49" s="36">
        <f>L44+L48</f>
        <v>663291.86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K28" sqref="K28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45626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-13161.469999999972</v>
      </c>
      <c r="I9" s="9">
        <f>BS!I47+(BS!I46-BS!M48)</f>
        <v>8238.3000000000229</v>
      </c>
      <c r="K9" s="13">
        <v>1158</v>
      </c>
      <c r="L9" s="13">
        <v>-24792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9415.989999999998</v>
      </c>
      <c r="I14" s="9">
        <f>(BS!M22+BS!M23)-(BS!I22+BS!I23)</f>
        <v>37057.770000000004</v>
      </c>
      <c r="K14" s="13">
        <v>-5000</v>
      </c>
      <c r="L14" s="13">
        <v>38284</v>
      </c>
    </row>
    <row r="15" spans="1:12" x14ac:dyDescent="0.25">
      <c r="A15" s="6" t="s">
        <v>29</v>
      </c>
      <c r="H15" s="9">
        <f>BS!K24-BS!I24</f>
        <v>-606.37000000000262</v>
      </c>
      <c r="I15" s="9">
        <f>BS!M24-BS!I24</f>
        <v>-11813.96</v>
      </c>
      <c r="K15" s="13">
        <v>-1000</v>
      </c>
      <c r="L15" s="13">
        <v>-3000</v>
      </c>
    </row>
    <row r="16" spans="1:12" x14ac:dyDescent="0.25">
      <c r="A16" s="6" t="s">
        <v>7</v>
      </c>
      <c r="H16" s="9">
        <f>BS!K25-BS!I25</f>
        <v>2402.5</v>
      </c>
      <c r="I16" s="9">
        <f>BS!M25-BS!I25</f>
        <v>2809.1099999999997</v>
      </c>
      <c r="K16" s="13">
        <v>500</v>
      </c>
      <c r="L16" s="13">
        <v>-7933</v>
      </c>
    </row>
    <row r="17" spans="1:12" x14ac:dyDescent="0.25">
      <c r="A17" s="6" t="s">
        <v>30</v>
      </c>
      <c r="H17" s="9">
        <f>BS!K26-BS!I26</f>
        <v>-8301.6</v>
      </c>
      <c r="I17" s="9">
        <f>BS!M26-BS!I26</f>
        <v>20150.03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-1022.1399999999994</v>
      </c>
      <c r="I18" s="9">
        <f>SUM(BS!M34-BS!I34)</f>
        <v>-13007.239999999998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-340.69000000000051</v>
      </c>
      <c r="I19" s="9">
        <f>BS!I39-BS!M39</f>
        <v>1602.3199999999997</v>
      </c>
      <c r="K19" s="13">
        <v>7207</v>
      </c>
      <c r="L19" s="13">
        <v>28260</v>
      </c>
    </row>
    <row r="20" spans="1:12" x14ac:dyDescent="0.25">
      <c r="A20" s="6" t="s">
        <v>51</v>
      </c>
      <c r="H20" s="9">
        <f>(BS!I41+ BS!I42)-(BS!K41+BS!K42)</f>
        <v>1292.7199999999975</v>
      </c>
      <c r="I20" s="9">
        <f>(BS!I41+BS!I42)-(BS!M41+BS!M42)</f>
        <v>7325.75</v>
      </c>
      <c r="K20" s="13">
        <v>-21600</v>
      </c>
      <c r="L20" s="13">
        <v>4872</v>
      </c>
    </row>
    <row r="21" spans="1:12" x14ac:dyDescent="0.25">
      <c r="A21" s="6" t="s">
        <v>52</v>
      </c>
      <c r="H21" s="9">
        <f>BS!I40-BS!K40</f>
        <v>7441.16</v>
      </c>
      <c r="I21" s="9">
        <f>BS!I40-BS!M40</f>
        <v>14976.880000000001</v>
      </c>
      <c r="K21" s="13">
        <v>3000</v>
      </c>
      <c r="L21" s="13">
        <v>-682</v>
      </c>
    </row>
    <row r="22" spans="1:12" x14ac:dyDescent="0.25">
      <c r="A22" s="6" t="s">
        <v>35</v>
      </c>
      <c r="H22" s="10">
        <f>BS!I43-BS!K43</f>
        <v>82.760000000000218</v>
      </c>
      <c r="I22" s="10">
        <f>BS!I43-BS!M43</f>
        <v>602.02000000000044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-2797.1399999999794</v>
      </c>
      <c r="I23" s="9">
        <f>SUM(I9:I22)</f>
        <v>68162.98000000004</v>
      </c>
      <c r="K23" s="15">
        <v>-15735</v>
      </c>
      <c r="L23" s="15">
        <v>65841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-2797.1399999999794</v>
      </c>
      <c r="I31" s="9">
        <f>I23+I26+I29</f>
        <v>65387.810000000056</v>
      </c>
      <c r="K31" s="15">
        <v>-15735</v>
      </c>
      <c r="L31" s="15">
        <v>65841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445595.75</v>
      </c>
      <c r="I33" s="9">
        <f>BS!$M$21</f>
        <v>377411.02</v>
      </c>
      <c r="K33" s="13">
        <v>458987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442798.61000000004</v>
      </c>
      <c r="I35" s="9">
        <f>I31+I33</f>
        <v>442798.83000000007</v>
      </c>
      <c r="K35" s="15">
        <v>443252</v>
      </c>
      <c r="L35" s="15">
        <f>L31+L33</f>
        <v>449732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-0.47999999992316589</v>
      </c>
      <c r="I37" s="9">
        <f>I35-BS!I21</f>
        <v>-0.2599999998928979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2024-12-09T21:46:46Z</dcterms:modified>
</cp:coreProperties>
</file>