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Board/2026/01-2026/"/>
    </mc:Choice>
  </mc:AlternateContent>
  <xr:revisionPtr revIDLastSave="274" documentId="8_{A98D28D9-A7AF-4D22-8EC1-0595337CCD9E}" xr6:coauthVersionLast="47" xr6:coauthVersionMax="47" xr10:uidLastSave="{0C898B5E-5CFB-4246-A902-13E1B61183DC}"/>
  <bookViews>
    <workbookView xWindow="240" yWindow="0" windowWidth="10812" windowHeight="13776" tabRatio="672" xr2:uid="{00000000-000D-0000-FFFF-FFFF00000000}"/>
  </bookViews>
  <sheets>
    <sheet name="Sheet1" sheetId="1" r:id="rId1"/>
    <sheet name="Grant breakdown" sheetId="2" r:id="rId2"/>
    <sheet name="Sheet3" sheetId="3" r:id="rId3"/>
  </sheets>
  <definedNames>
    <definedName name="_xlnm.Print_Area" localSheetId="0">Sheet1!$A$1:$G$76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" i="2" l="1"/>
  <c r="C15" i="2" l="1"/>
  <c r="C22" i="2" s="1"/>
  <c r="B15" i="2"/>
  <c r="C7" i="2"/>
  <c r="B7" i="2"/>
  <c r="A72" i="1"/>
  <c r="F72" i="1"/>
  <c r="G72" i="1" s="1"/>
  <c r="F59" i="1"/>
  <c r="F47" i="1"/>
  <c r="F29" i="1"/>
  <c r="F20" i="1"/>
  <c r="C23" i="1"/>
  <c r="B72" i="1"/>
  <c r="A47" i="1"/>
  <c r="C56" i="1"/>
  <c r="A59" i="1"/>
  <c r="G56" i="1"/>
  <c r="G54" i="1"/>
  <c r="G16" i="1"/>
  <c r="G14" i="1"/>
  <c r="C54" i="1"/>
  <c r="C16" i="1"/>
  <c r="C14" i="1"/>
  <c r="C43" i="1"/>
  <c r="E59" i="1"/>
  <c r="E47" i="1"/>
  <c r="E29" i="1"/>
  <c r="E20" i="1"/>
  <c r="G57" i="1"/>
  <c r="G17" i="1"/>
  <c r="C57" i="1"/>
  <c r="C17" i="1"/>
  <c r="C25" i="1"/>
  <c r="C24" i="1"/>
  <c r="B20" i="1"/>
  <c r="B29" i="1"/>
  <c r="B47" i="1"/>
  <c r="B59" i="1"/>
  <c r="G9" i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F73" i="1" l="1"/>
  <c r="F31" i="1"/>
  <c r="E31" i="1"/>
  <c r="B73" i="1"/>
  <c r="B31" i="1"/>
  <c r="G59" i="1"/>
  <c r="E73" i="1"/>
  <c r="G47" i="1"/>
  <c r="G29" i="1"/>
  <c r="G20" i="1"/>
  <c r="C59" i="1"/>
  <c r="C47" i="1"/>
  <c r="C72" i="1"/>
  <c r="A73" i="1"/>
  <c r="C29" i="1"/>
  <c r="A31" i="1"/>
  <c r="C20" i="1"/>
  <c r="G73" i="1" l="1"/>
  <c r="F76" i="1"/>
  <c r="G76" i="1" s="1"/>
  <c r="B76" i="1"/>
  <c r="G31" i="1"/>
  <c r="C73" i="1"/>
  <c r="A76" i="1"/>
  <c r="C31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7A48A12E-4676-45ED-9B11-0876676CBF3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 Marshland chapter Hangover Shoot/Blackstone raffle</t>
        </r>
      </text>
    </comment>
    <comment ref="A10" authorId="0" shapeId="0" xr:uid="{EEACC283-2606-4C37-9061-0BD417B52DB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Wood duck box/kit sales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$675 sustaining monthly donations</t>
        </r>
      </text>
    </comment>
    <comment ref="A12" authorId="0" shapeId="0" xr:uid="{8601210E-A0C9-48F2-AD0C-E8C3E2F51B12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$2k Scheels &amp; $2k Banded sponsorships (EXPO combo)</t>
        </r>
      </text>
    </comment>
    <comment ref="A17" authorId="0" shapeId="0" xr:uid="{EB1B4608-0A6C-4CCC-96C8-9F975A4DF486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$14,770 Banded &amp; Scheels EXPO sponsorships</t>
        </r>
      </text>
    </comment>
    <comment ref="A18" authorId="0" shapeId="0" xr:uid="{9B0145B1-D56C-4C50-A3F7-8A7CA94215D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$691 donations, $interest</t>
        </r>
      </text>
    </comment>
    <comment ref="A39" authorId="0" shapeId="0" xr:uid="{80D9B7F7-CC44-45BD-8784-50502C1B051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</t>
        </r>
      </text>
    </comment>
    <comment ref="A52" authorId="0" shapeId="0" xr:uid="{C135AE79-2987-4958-8E0B-1A53D97EB4F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$200 WI Cons HOF dues, QB Payroll fee, W2/W9 forms, printer, $735 phones/wifi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$1k lobbying, website, $200 Pfost &amp; $265 Heidel Wetlands Conf, $255 lobbying fees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</t>
        </r>
      </text>
    </comment>
  </commentList>
</comments>
</file>

<file path=xl/sharedStrings.xml><?xml version="1.0" encoding="utf-8"?>
<sst xmlns="http://schemas.openxmlformats.org/spreadsheetml/2006/main" count="88" uniqueCount="68">
  <si>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</si>
  <si>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</si>
  <si>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</si>
  <si>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</si>
  <si>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</si>
  <si>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</si>
  <si>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</si>
  <si>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</si>
  <si>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</si>
  <si>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</si>
  <si>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</si>
  <si>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</si>
  <si>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</si>
  <si>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</si>
  <si>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</si>
  <si>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</si>
  <si>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</si>
  <si>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</si>
  <si>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</si>
  <si>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</si>
  <si>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</si>
  <si>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</si>
  <si>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</si>
  <si>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</si>
  <si>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</si>
  <si>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</si>
  <si>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</si>
  <si>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</si>
  <si>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</si>
  <si>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</si>
  <si>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</si>
  <si>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</si>
  <si>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</si>
  <si>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</si>
  <si>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</si>
  <si>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</si>
  <si>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</si>
  <si>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</si>
  <si>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</si>
  <si>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</si>
  <si>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</si>
  <si>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</si>
  <si>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</si>
  <si>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</si>
  <si>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</si>
  <si>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</si>
  <si>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</si>
  <si>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</si>
  <si>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</si>
  <si>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</si>
  <si>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</si>
  <si>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</si>
  <si>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</si>
  <si>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</si>
  <si>
    <t>PLE</t>
  </si>
  <si>
    <t>Invoice</t>
  </si>
  <si>
    <t>Expense</t>
  </si>
  <si>
    <t>NRCS</t>
  </si>
  <si>
    <t>LYR</t>
  </si>
  <si>
    <t>Duck Stamp FY 24</t>
  </si>
  <si>
    <t>Duck Stamp Wild Rice</t>
  </si>
  <si>
    <t>NAWCA</t>
  </si>
  <si>
    <t>R3</t>
  </si>
  <si>
    <t>HRP</t>
  </si>
  <si>
    <t>FFLM/Jackson Marsh</t>
  </si>
  <si>
    <t>GLRI</t>
  </si>
  <si>
    <t>Duck Stamp FY26</t>
  </si>
  <si>
    <t>Gross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</si>
</sst>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6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67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3" fontId="4" fillId="0" borderId="2" xfId="1" applyNumberFormat="1" applyFont="1" applyFill="1" applyBorder="1"/>
    <xf numFmtId="3" fontId="4" fillId="0" borderId="0" xfId="1" applyNumberFormat="1" applyFont="1" applyFill="1" applyBorder="1"/>
    <xf numFmtId="0" fontId="11" fillId="0" borderId="0" xfId="0" applyFont="1"/>
    <xf numFmtId="44" fontId="11" fillId="0" borderId="0" xfId="3" applyFont="1"/>
    <xf numFmtId="44" fontId="0" fillId="0" borderId="0" xfId="3" applyFont="1"/>
    <xf numFmtId="3" fontId="10" fillId="0" borderId="0" xfId="1" applyNumberFormat="1" applyFill="1"/>
    <xf numFmtId="3" fontId="10" fillId="0" borderId="0" xfId="1" applyNumberFormat="1" applyFill="1" applyBorder="1"/>
    <xf numFmtId="3" fontId="4" fillId="0" borderId="0" xfId="1" applyNumberFormat="1" applyFont="1" applyBorder="1"/>
    <xf numFmtId="3" fontId="12" fillId="0" borderId="0" xfId="1" applyNumberFormat="1" applyFont="1" applyFill="1" applyBorder="1"/>
    <xf numFmtId="3" fontId="5" fillId="0" borderId="8" xfId="1" applyNumberFormat="1" applyFont="1" applyFill="1" applyBorder="1"/>
    <xf numFmtId="3" fontId="13" fillId="0" borderId="0" xfId="1" applyNumberFormat="1" applyFont="1" applyFill="1" applyBorder="1"/>
    <xf numFmtId="166" fontId="12" fillId="0" borderId="0" xfId="1" applyNumberFormat="1" applyFont="1" applyFill="1" applyBorder="1"/>
    <xf numFmtId="167" fontId="6" fillId="0" borderId="0" xfId="2" applyNumberFormat="1" applyFont="1" applyFill="1" applyBorder="1"/>
    <xf numFmtId="3" fontId="10" fillId="0" borderId="18" xfId="1" applyNumberFormat="1" applyFill="1" applyBorder="1"/>
    <xf numFmtId="3" fontId="7" fillId="0" borderId="0" xfId="1" applyNumberFormat="1" applyFont="1" applyFill="1" applyBorder="1"/>
    <xf numFmtId="3" fontId="10" fillId="0" borderId="8" xfId="1" applyNumberFormat="1" applyFill="1" applyBorder="1"/>
    <xf numFmtId="167" fontId="6" fillId="0" borderId="0" xfId="2" applyNumberFormat="1" applyFont="1" applyFill="1"/>
    <xf numFmtId="166" fontId="10" fillId="0" borderId="0" xfId="1" applyNumberFormat="1" applyFill="1"/>
    <xf numFmtId="3" fontId="7" fillId="0" borderId="2" xfId="1" applyNumberFormat="1" applyFont="1" applyFill="1" applyBorder="1"/>
    <xf numFmtId="0" fontId="3" fillId="0" borderId="7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topLeftCell="A39" zoomScale="84" zoomScaleNormal="130" workbookViewId="0">
      <selection activeCell="E77" sqref="E77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9" max="9" width="10.5546875" customWidth="1"/>
    <col min="10" max="10" width="10.5546875" bestFit="1" customWidth="1"/>
  </cols>
  <sheetData>
    <row r="1" spans="1:12" x14ac:dyDescent="0.3">
      <c r="A1" s="65" t="s">
        <v>0</v>
      </c>
      <c r="B1" s="65"/>
      <c r="C1" s="65"/>
      <c r="D1" s="65"/>
      <c r="E1" s="65"/>
      <c r="F1" s="65"/>
      <c r="G1" s="65"/>
    </row>
    <row r="2" spans="1:12" x14ac:dyDescent="0.3">
      <c r="A2" s="65" t="s">
        <v>1</v>
      </c>
      <c r="B2" s="65"/>
      <c r="C2" s="65"/>
      <c r="D2" s="65"/>
      <c r="E2" s="65"/>
      <c r="F2" s="65"/>
      <c r="G2" s="65"/>
    </row>
    <row r="3" spans="1:12" x14ac:dyDescent="0.3">
      <c r="A3" s="66">
        <v>46053</v>
      </c>
      <c r="B3" s="66"/>
      <c r="C3" s="66"/>
      <c r="D3" s="66"/>
      <c r="E3" s="66"/>
      <c r="F3" s="66"/>
      <c r="G3" s="66"/>
    </row>
    <row r="6" spans="1:12" x14ac:dyDescent="0.3">
      <c r="A6" s="61" t="s">
        <v>2</v>
      </c>
      <c r="B6" s="62"/>
      <c r="C6" s="63"/>
      <c r="D6" s="10">
        <v>46053</v>
      </c>
      <c r="E6" s="64" t="s">
        <v>3</v>
      </c>
      <c r="F6" s="62"/>
      <c r="G6" s="63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60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4675</v>
      </c>
      <c r="B9" s="16">
        <v>0</v>
      </c>
      <c r="C9" s="17">
        <f>A9-B9</f>
        <v>4675</v>
      </c>
      <c r="D9" s="18" t="s">
        <v>15</v>
      </c>
      <c r="E9" s="41">
        <v>4675</v>
      </c>
      <c r="F9" s="46">
        <v>0</v>
      </c>
      <c r="G9" s="17">
        <f t="shared" ref="G9:G18" si="0">E9-F9</f>
        <v>4675</v>
      </c>
      <c r="H9" s="19"/>
    </row>
    <row r="10" spans="1:12" x14ac:dyDescent="0.3">
      <c r="A10" s="3">
        <v>1035</v>
      </c>
      <c r="B10" s="16">
        <v>0</v>
      </c>
      <c r="C10" s="17">
        <f>A10-B10</f>
        <v>1035</v>
      </c>
      <c r="D10" s="18" t="s">
        <v>16</v>
      </c>
      <c r="E10" s="3">
        <v>1035</v>
      </c>
      <c r="F10" s="47">
        <v>0</v>
      </c>
      <c r="G10" s="17">
        <f t="shared" si="0"/>
        <v>1035</v>
      </c>
      <c r="H10" s="19"/>
    </row>
    <row r="11" spans="1:12" x14ac:dyDescent="0.3">
      <c r="A11" s="3">
        <v>1575</v>
      </c>
      <c r="B11" s="16">
        <v>1200</v>
      </c>
      <c r="C11" s="17">
        <f t="shared" ref="C11:C18" si="1">A11-B11</f>
        <v>375</v>
      </c>
      <c r="D11" s="18" t="s">
        <v>41</v>
      </c>
      <c r="E11" s="3">
        <v>1575</v>
      </c>
      <c r="F11" s="48">
        <v>1200</v>
      </c>
      <c r="G11" s="17">
        <f t="shared" si="0"/>
        <v>375</v>
      </c>
      <c r="H11" s="19"/>
      <c r="I11" s="42"/>
    </row>
    <row r="12" spans="1:12" x14ac:dyDescent="0.3">
      <c r="A12" s="3">
        <v>4000</v>
      </c>
      <c r="B12" s="16">
        <v>0</v>
      </c>
      <c r="C12" s="17">
        <f t="shared" si="1"/>
        <v>4000</v>
      </c>
      <c r="D12" s="18" t="s">
        <v>17</v>
      </c>
      <c r="E12" s="3">
        <v>4000</v>
      </c>
      <c r="F12" s="47">
        <v>0</v>
      </c>
      <c r="G12" s="17">
        <f t="shared" si="0"/>
        <v>4000</v>
      </c>
      <c r="H12" s="19"/>
      <c r="L12" s="19"/>
    </row>
    <row r="13" spans="1:12" x14ac:dyDescent="0.3">
      <c r="A13" s="3">
        <v>1982.14</v>
      </c>
      <c r="B13" s="16">
        <v>0</v>
      </c>
      <c r="C13" s="17">
        <f t="shared" si="1"/>
        <v>1982.14</v>
      </c>
      <c r="D13" s="18" t="s">
        <v>47</v>
      </c>
      <c r="E13" s="3">
        <v>1982</v>
      </c>
      <c r="F13" s="47">
        <v>0</v>
      </c>
      <c r="G13" s="17">
        <f t="shared" si="0"/>
        <v>1982</v>
      </c>
      <c r="H13" s="19"/>
      <c r="I13" s="42"/>
    </row>
    <row r="14" spans="1:12" x14ac:dyDescent="0.3">
      <c r="A14" s="3">
        <v>206177.08</v>
      </c>
      <c r="B14" s="16">
        <v>136356</v>
      </c>
      <c r="C14" s="17">
        <f t="shared" si="1"/>
        <v>69821.079999999987</v>
      </c>
      <c r="D14" s="18" t="s">
        <v>46</v>
      </c>
      <c r="E14" s="3">
        <v>206177</v>
      </c>
      <c r="F14" s="47">
        <v>136356</v>
      </c>
      <c r="G14" s="17">
        <f t="shared" si="0"/>
        <v>69821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3">
        <v>0</v>
      </c>
      <c r="F15" s="47">
        <v>0</v>
      </c>
      <c r="G15" s="17">
        <f t="shared" si="0"/>
        <v>0</v>
      </c>
      <c r="H15" s="19"/>
    </row>
    <row r="16" spans="1:12" x14ac:dyDescent="0.3">
      <c r="A16" s="3">
        <v>2247.9899999999998</v>
      </c>
      <c r="B16" s="16">
        <v>12833</v>
      </c>
      <c r="C16" s="17">
        <f t="shared" si="1"/>
        <v>-10585.01</v>
      </c>
      <c r="D16" s="18" t="s">
        <v>49</v>
      </c>
      <c r="E16" s="3">
        <v>2248</v>
      </c>
      <c r="F16" s="42">
        <v>12833</v>
      </c>
      <c r="G16" s="17">
        <f t="shared" si="0"/>
        <v>-10585</v>
      </c>
      <c r="H16" s="19"/>
    </row>
    <row r="17" spans="1:10" x14ac:dyDescent="0.3">
      <c r="A17" s="3">
        <v>28970</v>
      </c>
      <c r="B17" s="16">
        <v>2000</v>
      </c>
      <c r="C17" s="17">
        <f t="shared" si="1"/>
        <v>26970</v>
      </c>
      <c r="D17" s="18" t="s">
        <v>44</v>
      </c>
      <c r="E17" s="3">
        <v>28970</v>
      </c>
      <c r="F17" s="48">
        <v>2000</v>
      </c>
      <c r="G17" s="17">
        <f t="shared" si="0"/>
        <v>26970</v>
      </c>
      <c r="H17" s="19"/>
    </row>
    <row r="18" spans="1:10" x14ac:dyDescent="0.3">
      <c r="A18" s="3">
        <v>1412.71</v>
      </c>
      <c r="B18" s="16">
        <v>1000</v>
      </c>
      <c r="C18" s="17">
        <f t="shared" si="1"/>
        <v>412.71000000000004</v>
      </c>
      <c r="D18" s="20" t="s">
        <v>12</v>
      </c>
      <c r="E18" s="3">
        <v>1413</v>
      </c>
      <c r="F18" s="47">
        <v>1000</v>
      </c>
      <c r="G18" s="17">
        <f t="shared" si="0"/>
        <v>413</v>
      </c>
      <c r="H18" s="19"/>
    </row>
    <row r="19" spans="1:10" x14ac:dyDescent="0.3">
      <c r="A19" s="3"/>
      <c r="B19" s="16"/>
      <c r="C19" s="17"/>
      <c r="D19" s="20"/>
      <c r="E19" s="3"/>
      <c r="F19" s="49"/>
      <c r="G19" s="17"/>
      <c r="H19" s="19"/>
    </row>
    <row r="20" spans="1:10" x14ac:dyDescent="0.3">
      <c r="A20" s="4">
        <f>SUM(A9:A19)</f>
        <v>252074.91999999995</v>
      </c>
      <c r="B20" s="21">
        <f>SUM(B9:B19)</f>
        <v>153389</v>
      </c>
      <c r="C20" s="22">
        <f>SUM(C9:C19)</f>
        <v>98685.92</v>
      </c>
      <c r="D20" s="23" t="s">
        <v>8</v>
      </c>
      <c r="E20" s="4">
        <f>SUM(E9:E19)</f>
        <v>252075</v>
      </c>
      <c r="F20" s="50">
        <f t="shared" ref="F20" si="2">SUM(F9:F19)</f>
        <v>153389</v>
      </c>
      <c r="G20" s="22">
        <f>SUM(G9:G19)</f>
        <v>98686</v>
      </c>
      <c r="H20" s="19"/>
    </row>
    <row r="21" spans="1:10" x14ac:dyDescent="0.3">
      <c r="A21" s="5"/>
      <c r="B21" s="24"/>
      <c r="C21" s="25"/>
      <c r="D21" s="26"/>
      <c r="E21" s="5"/>
      <c r="F21" s="51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52"/>
      <c r="G22" s="28"/>
      <c r="H22" s="19"/>
    </row>
    <row r="23" spans="1:10" x14ac:dyDescent="0.3">
      <c r="A23" s="3">
        <v>1929.79</v>
      </c>
      <c r="B23" s="16">
        <v>0</v>
      </c>
      <c r="C23" s="17">
        <f>SUM(A23-B23)</f>
        <v>1929.79</v>
      </c>
      <c r="D23" s="18" t="s">
        <v>18</v>
      </c>
      <c r="E23" s="3">
        <v>1930</v>
      </c>
      <c r="F23" s="47">
        <v>0</v>
      </c>
      <c r="G23" s="17">
        <f>SUM(E23-F23)</f>
        <v>1930</v>
      </c>
      <c r="H23" s="19"/>
      <c r="J23" s="16"/>
    </row>
    <row r="24" spans="1:10" x14ac:dyDescent="0.3">
      <c r="A24" s="3">
        <v>341.01</v>
      </c>
      <c r="B24" s="16">
        <v>0</v>
      </c>
      <c r="C24" s="17">
        <f>SUM(A24-B24)</f>
        <v>341.01</v>
      </c>
      <c r="D24" s="18" t="s">
        <v>19</v>
      </c>
      <c r="E24" s="3">
        <v>341</v>
      </c>
      <c r="F24" s="47">
        <v>0</v>
      </c>
      <c r="G24" s="17">
        <f>SUM(E24-F24)</f>
        <v>341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 s="47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42"/>
      <c r="G26" s="17"/>
      <c r="H26" s="19"/>
    </row>
    <row r="27" spans="1:10" x14ac:dyDescent="0.3">
      <c r="A27" s="3"/>
      <c r="B27" s="16"/>
      <c r="C27" s="17"/>
      <c r="D27" s="13"/>
      <c r="E27" s="3"/>
      <c r="F27" s="49"/>
      <c r="G27" s="17"/>
      <c r="H27" s="19"/>
    </row>
    <row r="28" spans="1:10" x14ac:dyDescent="0.3">
      <c r="A28" s="3"/>
      <c r="B28" s="16"/>
      <c r="C28" s="29"/>
      <c r="D28" s="13"/>
      <c r="E28" s="3"/>
      <c r="F28" s="49"/>
      <c r="G28" s="17"/>
      <c r="H28" s="19"/>
    </row>
    <row r="29" spans="1:10" x14ac:dyDescent="0.3">
      <c r="A29" s="4">
        <f>SUM(A22:A28)</f>
        <v>2270.8000000000002</v>
      </c>
      <c r="B29" s="21">
        <f>SUM(B22:B28)</f>
        <v>0</v>
      </c>
      <c r="C29" s="22">
        <f>SUM(C23:C28)</f>
        <v>2270.8000000000002</v>
      </c>
      <c r="D29" s="23" t="s">
        <v>11</v>
      </c>
      <c r="E29" s="4">
        <f>SUM(E22:E28)</f>
        <v>2271</v>
      </c>
      <c r="F29" s="50">
        <f t="shared" ref="F29" si="3">SUM(F23:F28)</f>
        <v>0</v>
      </c>
      <c r="G29" s="22">
        <f>SUM(G23:G28)</f>
        <v>2271</v>
      </c>
      <c r="H29" s="19"/>
    </row>
    <row r="30" spans="1:10" x14ac:dyDescent="0.3">
      <c r="A30" s="7"/>
      <c r="B30" s="30"/>
      <c r="C30" s="31"/>
      <c r="D30" s="26"/>
      <c r="E30" s="7"/>
      <c r="F30" s="53"/>
      <c r="G30" s="31"/>
      <c r="H30" s="19"/>
    </row>
    <row r="31" spans="1:10" x14ac:dyDescent="0.3">
      <c r="A31" s="4">
        <f>A20-A29</f>
        <v>249804.11999999997</v>
      </c>
      <c r="B31" s="21">
        <f>B20-B29</f>
        <v>153389</v>
      </c>
      <c r="C31" s="22">
        <f>C20-C29</f>
        <v>96415.12</v>
      </c>
      <c r="D31" s="23" t="s">
        <v>20</v>
      </c>
      <c r="E31" s="4">
        <f>E20-E29</f>
        <v>249804</v>
      </c>
      <c r="F31" s="50">
        <f t="shared" ref="F31" si="4">F20-F29</f>
        <v>153389</v>
      </c>
      <c r="G31" s="22">
        <f>G20-G29</f>
        <v>96415</v>
      </c>
      <c r="H31" s="19"/>
    </row>
    <row r="32" spans="1:10" x14ac:dyDescent="0.3">
      <c r="A32" s="7"/>
      <c r="B32" s="30"/>
      <c r="C32" s="31"/>
      <c r="D32" s="20"/>
      <c r="E32" s="7"/>
      <c r="F32" s="53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52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49"/>
      <c r="G34" s="17"/>
      <c r="H34" s="19"/>
    </row>
    <row r="35" spans="1:8" x14ac:dyDescent="0.3">
      <c r="A35" s="3">
        <v>5490.3</v>
      </c>
      <c r="B35" s="16">
        <v>5130</v>
      </c>
      <c r="C35" s="17">
        <f>SUM(A35-B35)</f>
        <v>360.30000000000018</v>
      </c>
      <c r="D35" s="20" t="s">
        <v>26</v>
      </c>
      <c r="E35" s="3">
        <v>5490</v>
      </c>
      <c r="F35" s="47">
        <v>5130</v>
      </c>
      <c r="G35" s="17">
        <f>SUM(E35-F35)</f>
        <v>360</v>
      </c>
      <c r="H35" s="19"/>
    </row>
    <row r="36" spans="1:8" x14ac:dyDescent="0.3">
      <c r="A36" s="3">
        <v>0</v>
      </c>
      <c r="B36" s="16">
        <v>0</v>
      </c>
      <c r="C36" s="17">
        <f>SUM(A36-B36)</f>
        <v>0</v>
      </c>
      <c r="D36" s="33" t="s">
        <v>25</v>
      </c>
      <c r="E36" s="3">
        <v>0</v>
      </c>
      <c r="F36" s="47">
        <v>0</v>
      </c>
      <c r="G36" s="17">
        <f t="shared" ref="G36:G46" si="5">SUM(E36-F36)</f>
        <v>0</v>
      </c>
      <c r="H36" s="19"/>
    </row>
    <row r="37" spans="1:8" x14ac:dyDescent="0.3">
      <c r="A37" s="3">
        <v>0</v>
      </c>
      <c r="B37" s="16">
        <v>500</v>
      </c>
      <c r="C37" s="17">
        <f t="shared" ref="C37:C46" si="6">SUM(A37-B37)</f>
        <v>-500</v>
      </c>
      <c r="D37" s="20" t="s">
        <v>23</v>
      </c>
      <c r="E37" s="3">
        <v>0</v>
      </c>
      <c r="F37" s="48">
        <v>500</v>
      </c>
      <c r="G37" s="17">
        <f t="shared" si="5"/>
        <v>-500</v>
      </c>
      <c r="H37" s="19"/>
    </row>
    <row r="38" spans="1:8" x14ac:dyDescent="0.3">
      <c r="A38" s="3">
        <v>116.85</v>
      </c>
      <c r="B38" s="16">
        <v>250</v>
      </c>
      <c r="C38" s="17">
        <f t="shared" si="6"/>
        <v>-133.15</v>
      </c>
      <c r="D38" s="20" t="s">
        <v>24</v>
      </c>
      <c r="E38" s="3">
        <v>117</v>
      </c>
      <c r="F38" s="48">
        <v>250</v>
      </c>
      <c r="G38" s="17">
        <f t="shared" si="5"/>
        <v>-133</v>
      </c>
      <c r="H38" s="19"/>
    </row>
    <row r="39" spans="1:8" x14ac:dyDescent="0.3">
      <c r="A39" s="3">
        <v>1296.4000000000001</v>
      </c>
      <c r="B39" s="16">
        <v>800</v>
      </c>
      <c r="C39" s="17">
        <f>SUM(A39-B39)</f>
        <v>496.40000000000009</v>
      </c>
      <c r="D39" s="20" t="s">
        <v>27</v>
      </c>
      <c r="E39" s="3">
        <v>1296</v>
      </c>
      <c r="F39" s="48">
        <v>800</v>
      </c>
      <c r="G39" s="17">
        <f t="shared" si="5"/>
        <v>496</v>
      </c>
      <c r="H39" s="19"/>
    </row>
    <row r="40" spans="1:8" x14ac:dyDescent="0.3">
      <c r="A40" s="3">
        <v>0</v>
      </c>
      <c r="B40" s="16">
        <v>25</v>
      </c>
      <c r="C40" s="17">
        <f t="shared" si="6"/>
        <v>-25</v>
      </c>
      <c r="D40" s="20" t="s">
        <v>39</v>
      </c>
      <c r="E40" s="3">
        <v>0</v>
      </c>
      <c r="F40" s="47">
        <v>25</v>
      </c>
      <c r="G40" s="17">
        <f t="shared" si="5"/>
        <v>-25</v>
      </c>
      <c r="H40" s="19"/>
    </row>
    <row r="41" spans="1:8" x14ac:dyDescent="0.3">
      <c r="A41" s="3">
        <v>0</v>
      </c>
      <c r="B41" s="16">
        <v>0</v>
      </c>
      <c r="C41" s="17">
        <f t="shared" si="6"/>
        <v>0</v>
      </c>
      <c r="D41" s="20" t="s">
        <v>28</v>
      </c>
      <c r="E41" s="3">
        <v>0</v>
      </c>
      <c r="F41" s="47">
        <v>0</v>
      </c>
      <c r="G41" s="17">
        <f t="shared" si="5"/>
        <v>0</v>
      </c>
      <c r="H41" s="19"/>
    </row>
    <row r="42" spans="1:8" x14ac:dyDescent="0.3">
      <c r="A42" s="3">
        <v>0</v>
      </c>
      <c r="B42" s="16">
        <v>0</v>
      </c>
      <c r="C42" s="17">
        <f t="shared" si="6"/>
        <v>0</v>
      </c>
      <c r="D42" s="20" t="s">
        <v>13</v>
      </c>
      <c r="E42" s="3">
        <v>0</v>
      </c>
      <c r="F42" s="47">
        <v>0</v>
      </c>
      <c r="G42" s="17">
        <f t="shared" si="5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47">
        <v>0</v>
      </c>
      <c r="G43" s="17">
        <f t="shared" si="5"/>
        <v>0</v>
      </c>
      <c r="H43" s="19"/>
    </row>
    <row r="44" spans="1:8" x14ac:dyDescent="0.3">
      <c r="A44" s="3">
        <v>0</v>
      </c>
      <c r="B44" s="16">
        <v>0</v>
      </c>
      <c r="C44" s="17">
        <f t="shared" si="6"/>
        <v>0</v>
      </c>
      <c r="D44" s="20" t="s">
        <v>30</v>
      </c>
      <c r="E44" s="3">
        <v>0</v>
      </c>
      <c r="F44" s="47">
        <v>0</v>
      </c>
      <c r="G44" s="17">
        <f t="shared" si="5"/>
        <v>0</v>
      </c>
      <c r="H44" s="19"/>
    </row>
    <row r="45" spans="1:8" x14ac:dyDescent="0.3">
      <c r="A45" s="3">
        <v>180.48</v>
      </c>
      <c r="B45" s="16">
        <v>245</v>
      </c>
      <c r="C45" s="17">
        <f t="shared" si="6"/>
        <v>-64.52000000000001</v>
      </c>
      <c r="D45" s="20" t="s">
        <v>34</v>
      </c>
      <c r="E45" s="3">
        <v>180</v>
      </c>
      <c r="F45" s="47">
        <v>245</v>
      </c>
      <c r="G45" s="17">
        <f t="shared" si="5"/>
        <v>-65</v>
      </c>
      <c r="H45" s="19"/>
    </row>
    <row r="46" spans="1:8" x14ac:dyDescent="0.3">
      <c r="A46" s="8">
        <v>187.5</v>
      </c>
      <c r="B46" s="34">
        <v>25</v>
      </c>
      <c r="C46" s="35">
        <f t="shared" si="6"/>
        <v>162.5</v>
      </c>
      <c r="D46" s="20" t="s">
        <v>12</v>
      </c>
      <c r="E46" s="8">
        <v>188</v>
      </c>
      <c r="F46" s="54">
        <v>25</v>
      </c>
      <c r="G46" s="35">
        <f t="shared" si="5"/>
        <v>163</v>
      </c>
      <c r="H46" s="19"/>
    </row>
    <row r="47" spans="1:8" x14ac:dyDescent="0.3">
      <c r="A47" s="3">
        <f>SUM(A35:A46)</f>
        <v>7271.5300000000007</v>
      </c>
      <c r="B47" s="16">
        <f>SUM(B35:B46)</f>
        <v>6975</v>
      </c>
      <c r="C47" s="17">
        <f>SUM(C35:C46)</f>
        <v>296.53000000000031</v>
      </c>
      <c r="D47" s="36" t="s">
        <v>31</v>
      </c>
      <c r="E47" s="3">
        <f>SUM(E35:E46)</f>
        <v>7271</v>
      </c>
      <c r="F47" s="50">
        <f t="shared" ref="F47" si="7">SUM(F35:F46)</f>
        <v>6975</v>
      </c>
      <c r="G47" s="17">
        <f>SUM(G35:G46)</f>
        <v>296</v>
      </c>
      <c r="H47" s="19"/>
    </row>
    <row r="48" spans="1:8" x14ac:dyDescent="0.3">
      <c r="A48" s="3"/>
      <c r="B48" s="16"/>
      <c r="C48" s="17"/>
      <c r="D48" s="36"/>
      <c r="E48" s="3"/>
      <c r="F48" s="49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49"/>
      <c r="G49" s="17"/>
      <c r="H49" s="19"/>
    </row>
    <row r="50" spans="1:8" x14ac:dyDescent="0.3">
      <c r="A50" s="3">
        <v>15386.91</v>
      </c>
      <c r="B50" s="16">
        <v>15670</v>
      </c>
      <c r="C50" s="17">
        <f t="shared" ref="C50:C58" si="8">SUM(A50-B50)</f>
        <v>-283.09000000000015</v>
      </c>
      <c r="D50" s="20" t="s">
        <v>26</v>
      </c>
      <c r="E50" s="3">
        <v>15387</v>
      </c>
      <c r="F50" s="47">
        <v>15670</v>
      </c>
      <c r="G50" s="17">
        <f t="shared" ref="G50:G58" si="9">SUM(E50-F50)</f>
        <v>-283</v>
      </c>
      <c r="H50" s="19"/>
    </row>
    <row r="51" spans="1:8" x14ac:dyDescent="0.3">
      <c r="A51" s="3">
        <v>1722.1</v>
      </c>
      <c r="B51" s="16">
        <v>1000</v>
      </c>
      <c r="C51" s="17">
        <f t="shared" si="8"/>
        <v>722.09999999999991</v>
      </c>
      <c r="D51" s="20" t="s">
        <v>23</v>
      </c>
      <c r="E51" s="3">
        <v>1722</v>
      </c>
      <c r="F51" s="48">
        <v>1000</v>
      </c>
      <c r="G51" s="17">
        <f t="shared" si="9"/>
        <v>722</v>
      </c>
      <c r="H51" s="19"/>
    </row>
    <row r="52" spans="1:8" x14ac:dyDescent="0.3">
      <c r="A52" s="3">
        <v>2590.2600000000002</v>
      </c>
      <c r="B52" s="16">
        <v>2000</v>
      </c>
      <c r="C52" s="17">
        <f t="shared" si="8"/>
        <v>590.26000000000022</v>
      </c>
      <c r="D52" s="20" t="s">
        <v>12</v>
      </c>
      <c r="E52" s="3">
        <v>2590</v>
      </c>
      <c r="F52" s="48">
        <v>2000</v>
      </c>
      <c r="G52" s="17">
        <f t="shared" si="9"/>
        <v>590</v>
      </c>
      <c r="H52" s="19"/>
    </row>
    <row r="53" spans="1:8" x14ac:dyDescent="0.3">
      <c r="A53" s="3">
        <v>10777.2</v>
      </c>
      <c r="B53" s="16">
        <v>7950</v>
      </c>
      <c r="C53" s="17">
        <f t="shared" si="8"/>
        <v>2827.2000000000007</v>
      </c>
      <c r="D53" s="20" t="s">
        <v>50</v>
      </c>
      <c r="E53" s="3">
        <v>10777</v>
      </c>
      <c r="F53" s="47">
        <v>7950</v>
      </c>
      <c r="G53" s="17">
        <f t="shared" si="9"/>
        <v>2827</v>
      </c>
      <c r="H53" s="19"/>
    </row>
    <row r="54" spans="1:8" x14ac:dyDescent="0.3">
      <c r="A54" s="3">
        <v>187157.58</v>
      </c>
      <c r="B54" s="16">
        <v>133338</v>
      </c>
      <c r="C54" s="17">
        <f t="shared" si="8"/>
        <v>53819.579999999987</v>
      </c>
      <c r="D54" s="20" t="s">
        <v>51</v>
      </c>
      <c r="E54" s="3">
        <v>187158</v>
      </c>
      <c r="F54" s="47">
        <v>133338</v>
      </c>
      <c r="G54" s="17">
        <f t="shared" si="9"/>
        <v>53820</v>
      </c>
      <c r="H54" s="19"/>
    </row>
    <row r="55" spans="1:8" x14ac:dyDescent="0.3">
      <c r="A55" s="3">
        <v>500</v>
      </c>
      <c r="B55" s="16">
        <v>0</v>
      </c>
      <c r="C55" s="17">
        <f t="shared" si="8"/>
        <v>500</v>
      </c>
      <c r="D55" s="20" t="s">
        <v>52</v>
      </c>
      <c r="E55" s="3">
        <v>500</v>
      </c>
      <c r="F55" s="47">
        <v>0</v>
      </c>
      <c r="G55" s="17">
        <f t="shared" si="9"/>
        <v>500</v>
      </c>
      <c r="H55" s="19"/>
    </row>
    <row r="56" spans="1:8" x14ac:dyDescent="0.3">
      <c r="A56" s="3">
        <v>2247.9899999999998</v>
      </c>
      <c r="B56" s="16">
        <v>12833</v>
      </c>
      <c r="C56" s="17">
        <f>SUM(A56-B56)</f>
        <v>-10585.01</v>
      </c>
      <c r="D56" s="20" t="s">
        <v>53</v>
      </c>
      <c r="E56" s="3">
        <v>2248</v>
      </c>
      <c r="F56" s="42">
        <v>12833</v>
      </c>
      <c r="G56" s="17">
        <f t="shared" si="9"/>
        <v>-10585</v>
      </c>
      <c r="H56" s="19"/>
    </row>
    <row r="57" spans="1:8" x14ac:dyDescent="0.3">
      <c r="A57" s="3">
        <v>13210.13</v>
      </c>
      <c r="B57" s="16">
        <v>2400</v>
      </c>
      <c r="C57" s="17">
        <f t="shared" si="8"/>
        <v>10810.13</v>
      </c>
      <c r="D57" s="20" t="s">
        <v>45</v>
      </c>
      <c r="E57" s="3">
        <v>13210</v>
      </c>
      <c r="F57" s="48">
        <v>2400</v>
      </c>
      <c r="G57" s="17">
        <f t="shared" si="9"/>
        <v>10810</v>
      </c>
      <c r="H57" s="19"/>
    </row>
    <row r="58" spans="1:8" x14ac:dyDescent="0.3">
      <c r="A58" s="8">
        <v>1954.95</v>
      </c>
      <c r="B58" s="34">
        <v>3000</v>
      </c>
      <c r="C58" s="17">
        <f t="shared" si="8"/>
        <v>-1045.05</v>
      </c>
      <c r="D58" s="20" t="s">
        <v>42</v>
      </c>
      <c r="E58" s="8">
        <v>1955</v>
      </c>
      <c r="F58" s="55">
        <v>3000</v>
      </c>
      <c r="G58" s="17">
        <f t="shared" si="9"/>
        <v>-1045</v>
      </c>
      <c r="H58" s="19"/>
    </row>
    <row r="59" spans="1:8" x14ac:dyDescent="0.3">
      <c r="A59" s="3">
        <f>SUM(A50:A58)</f>
        <v>235547.12</v>
      </c>
      <c r="B59" s="16">
        <f>SUM(B50:B58)</f>
        <v>178191</v>
      </c>
      <c r="C59" s="17">
        <f>SUM(C50:C58)</f>
        <v>57356.119999999981</v>
      </c>
      <c r="D59" s="36" t="s">
        <v>32</v>
      </c>
      <c r="E59" s="3">
        <f>SUM(E50:E58)</f>
        <v>235547</v>
      </c>
      <c r="F59" s="50">
        <f t="shared" ref="F59" si="10">SUM(F50:F58)</f>
        <v>178191</v>
      </c>
      <c r="G59" s="17">
        <f>SUM(G50:G58)</f>
        <v>57356</v>
      </c>
      <c r="H59" s="19"/>
    </row>
    <row r="60" spans="1:8" x14ac:dyDescent="0.3">
      <c r="A60" s="3"/>
      <c r="B60" s="16"/>
      <c r="C60" s="17"/>
      <c r="D60" s="20"/>
      <c r="E60" s="3"/>
      <c r="F60" s="47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47"/>
      <c r="G61" s="17"/>
      <c r="H61" s="19"/>
    </row>
    <row r="62" spans="1:8" x14ac:dyDescent="0.3">
      <c r="A62" s="3">
        <v>993.78</v>
      </c>
      <c r="B62" s="16">
        <v>1200</v>
      </c>
      <c r="C62" s="17">
        <f>SUM(A62-B62)</f>
        <v>-206.22000000000003</v>
      </c>
      <c r="D62" s="20" t="s">
        <v>26</v>
      </c>
      <c r="E62" s="3">
        <v>994</v>
      </c>
      <c r="F62" s="47">
        <v>1200</v>
      </c>
      <c r="G62" s="17">
        <f>SUM(E62-F62)</f>
        <v>-206</v>
      </c>
      <c r="H62" s="19"/>
    </row>
    <row r="63" spans="1:8" x14ac:dyDescent="0.3">
      <c r="A63" s="3">
        <v>0</v>
      </c>
      <c r="B63" s="16">
        <v>0</v>
      </c>
      <c r="C63" s="17">
        <f t="shared" ref="C63:C71" si="11">SUM(A63-B63)</f>
        <v>0</v>
      </c>
      <c r="D63" s="20" t="s">
        <v>25</v>
      </c>
      <c r="E63" s="3">
        <v>0</v>
      </c>
      <c r="F63" s="47">
        <v>0</v>
      </c>
      <c r="G63" s="17">
        <f t="shared" ref="G63:G70" si="12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11"/>
        <v>0</v>
      </c>
      <c r="D64" s="20" t="s">
        <v>23</v>
      </c>
      <c r="E64" s="3">
        <v>0</v>
      </c>
      <c r="F64" s="47">
        <v>0</v>
      </c>
      <c r="G64" s="17">
        <f t="shared" si="12"/>
        <v>0</v>
      </c>
      <c r="H64" s="19"/>
    </row>
    <row r="65" spans="1:8" x14ac:dyDescent="0.3">
      <c r="A65" s="3">
        <v>0</v>
      </c>
      <c r="B65" s="16">
        <v>0</v>
      </c>
      <c r="C65" s="17">
        <f t="shared" si="11"/>
        <v>0</v>
      </c>
      <c r="D65" s="20" t="s">
        <v>24</v>
      </c>
      <c r="E65" s="3">
        <v>0</v>
      </c>
      <c r="F65" s="47">
        <v>0</v>
      </c>
      <c r="G65" s="17">
        <f t="shared" si="12"/>
        <v>0</v>
      </c>
      <c r="H65" s="19"/>
    </row>
    <row r="66" spans="1:8" x14ac:dyDescent="0.3">
      <c r="A66" s="3">
        <v>17.739999999999998</v>
      </c>
      <c r="B66" s="16">
        <v>18</v>
      </c>
      <c r="C66" s="17">
        <f t="shared" si="11"/>
        <v>-0.26000000000000156</v>
      </c>
      <c r="D66" s="20" t="s">
        <v>34</v>
      </c>
      <c r="E66" s="3">
        <v>18</v>
      </c>
      <c r="F66" s="48">
        <v>18</v>
      </c>
      <c r="G66" s="17">
        <f t="shared" si="12"/>
        <v>0</v>
      </c>
      <c r="H66" s="19"/>
    </row>
    <row r="67" spans="1:8" x14ac:dyDescent="0.3">
      <c r="A67" s="3">
        <v>590</v>
      </c>
      <c r="B67" s="16">
        <v>600</v>
      </c>
      <c r="C67" s="17">
        <f t="shared" si="11"/>
        <v>-10</v>
      </c>
      <c r="D67" s="20" t="s">
        <v>35</v>
      </c>
      <c r="E67" s="3">
        <v>590</v>
      </c>
      <c r="F67" s="47">
        <v>600</v>
      </c>
      <c r="G67" s="17">
        <f t="shared" si="12"/>
        <v>-10</v>
      </c>
      <c r="H67" s="19"/>
    </row>
    <row r="68" spans="1:8" x14ac:dyDescent="0.3">
      <c r="A68" s="3">
        <v>0</v>
      </c>
      <c r="B68" s="16">
        <v>0</v>
      </c>
      <c r="C68" s="17">
        <f t="shared" si="11"/>
        <v>0</v>
      </c>
      <c r="D68" s="20" t="s">
        <v>36</v>
      </c>
      <c r="E68" s="3">
        <v>0</v>
      </c>
      <c r="F68" s="48">
        <v>0</v>
      </c>
      <c r="G68" s="17">
        <f t="shared" si="12"/>
        <v>0</v>
      </c>
      <c r="H68" s="19"/>
    </row>
    <row r="69" spans="1:8" x14ac:dyDescent="0.3">
      <c r="A69" s="3">
        <v>0</v>
      </c>
      <c r="B69" s="16">
        <v>0</v>
      </c>
      <c r="C69" s="17">
        <f t="shared" si="11"/>
        <v>0</v>
      </c>
      <c r="D69" s="20" t="s">
        <v>37</v>
      </c>
      <c r="E69" s="3">
        <v>0</v>
      </c>
      <c r="F69" s="47">
        <v>0</v>
      </c>
      <c r="G69" s="17">
        <f t="shared" si="12"/>
        <v>0</v>
      </c>
      <c r="H69" s="19"/>
    </row>
    <row r="70" spans="1:8" x14ac:dyDescent="0.3">
      <c r="A70" s="3">
        <v>0</v>
      </c>
      <c r="B70" s="16">
        <v>20</v>
      </c>
      <c r="C70" s="17">
        <f t="shared" si="11"/>
        <v>-20</v>
      </c>
      <c r="D70" s="20" t="s">
        <v>38</v>
      </c>
      <c r="E70" s="3">
        <v>0</v>
      </c>
      <c r="F70" s="47">
        <v>20</v>
      </c>
      <c r="G70" s="17">
        <f t="shared" si="12"/>
        <v>-20</v>
      </c>
      <c r="H70" s="19"/>
    </row>
    <row r="71" spans="1:8" x14ac:dyDescent="0.3">
      <c r="A71" s="59">
        <v>-1497.57</v>
      </c>
      <c r="B71" s="34">
        <v>-775</v>
      </c>
      <c r="C71" s="35">
        <f t="shared" si="11"/>
        <v>-722.56999999999994</v>
      </c>
      <c r="D71" s="20" t="s">
        <v>12</v>
      </c>
      <c r="E71" s="8">
        <v>37</v>
      </c>
      <c r="F71" s="54">
        <v>-775</v>
      </c>
      <c r="G71" s="17">
        <f>SUM(E71-F71)</f>
        <v>812</v>
      </c>
      <c r="H71" s="19"/>
    </row>
    <row r="72" spans="1:8" x14ac:dyDescent="0.3">
      <c r="A72" s="3">
        <f>SUM(A62:A71)</f>
        <v>103.95000000000005</v>
      </c>
      <c r="B72" s="16">
        <f>SUM(B62:B71)</f>
        <v>1063</v>
      </c>
      <c r="C72" s="17">
        <f>SUM(C62:C71)</f>
        <v>-959.05</v>
      </c>
      <c r="D72" s="36" t="s">
        <v>32</v>
      </c>
      <c r="E72" s="3">
        <v>1639</v>
      </c>
      <c r="F72" s="56">
        <f t="shared" ref="F72" si="13">SUM(F62:F71)</f>
        <v>1063</v>
      </c>
      <c r="G72" s="17">
        <f>SUM(E72-F72)</f>
        <v>576</v>
      </c>
      <c r="H72" s="19"/>
    </row>
    <row r="73" spans="1:8" x14ac:dyDescent="0.3">
      <c r="A73" s="4">
        <f>A72+A59+A47</f>
        <v>242922.6</v>
      </c>
      <c r="B73" s="21">
        <f>SUM(B47+B59+B72)</f>
        <v>186229</v>
      </c>
      <c r="C73" s="22">
        <f>A73-B73</f>
        <v>56693.600000000006</v>
      </c>
      <c r="D73" s="23" t="s">
        <v>40</v>
      </c>
      <c r="E73" s="4">
        <f>E72+E59+E47</f>
        <v>244457</v>
      </c>
      <c r="F73" s="50">
        <f>F72+F59+F47</f>
        <v>186229</v>
      </c>
      <c r="G73" s="22">
        <f>E73-F73</f>
        <v>58228</v>
      </c>
      <c r="H73" s="19"/>
    </row>
    <row r="74" spans="1:8" x14ac:dyDescent="0.3">
      <c r="A74" s="7"/>
      <c r="B74" s="30"/>
      <c r="C74" s="31"/>
      <c r="D74" s="20"/>
      <c r="E74" s="7"/>
      <c r="F74" s="57"/>
      <c r="G74" s="31"/>
      <c r="H74" s="19"/>
    </row>
    <row r="75" spans="1:8" x14ac:dyDescent="0.3">
      <c r="A75" s="6"/>
      <c r="B75" s="27"/>
      <c r="C75" s="28"/>
      <c r="D75" s="20"/>
      <c r="E75" s="6"/>
      <c r="F75" s="58"/>
      <c r="G75" s="28"/>
      <c r="H75" s="19"/>
    </row>
    <row r="76" spans="1:8" ht="15" thickBot="1" x14ac:dyDescent="0.35">
      <c r="A76" s="9">
        <f>A31-A73</f>
        <v>6881.5199999999604</v>
      </c>
      <c r="B76" s="37">
        <f>B31-B73</f>
        <v>-32840</v>
      </c>
      <c r="C76" s="38">
        <f>C31-C73</f>
        <v>39721.51999999999</v>
      </c>
      <c r="D76" s="39" t="s">
        <v>14</v>
      </c>
      <c r="E76" s="9">
        <v>6881.74</v>
      </c>
      <c r="F76" s="37">
        <f>F31-F73</f>
        <v>-32840</v>
      </c>
      <c r="G76" s="38">
        <f>SUM(E76-F76)</f>
        <v>39721.74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2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2"/>
  <sheetViews>
    <sheetView workbookViewId="0">
      <selection activeCell="C11" sqref="C11"/>
    </sheetView>
  </sheetViews>
  <sheetFormatPr defaultRowHeight="14.4" x14ac:dyDescent="0.3"/>
  <cols>
    <col min="1" max="1" width="20.33203125" customWidth="1"/>
    <col min="2" max="2" width="12.5546875" style="45" customWidth="1"/>
    <col min="3" max="3" width="13.21875" style="45" customWidth="1"/>
  </cols>
  <sheetData>
    <row r="1" spans="1:3" x14ac:dyDescent="0.3">
      <c r="A1" s="43" t="s">
        <v>51</v>
      </c>
      <c r="B1" s="44" t="s">
        <v>55</v>
      </c>
      <c r="C1" s="44" t="s">
        <v>56</v>
      </c>
    </row>
    <row r="2" spans="1:3" x14ac:dyDescent="0.3">
      <c r="A2" t="s">
        <v>54</v>
      </c>
      <c r="B2" s="45">
        <v>3537.6</v>
      </c>
      <c r="C2" s="45">
        <v>4219.97</v>
      </c>
    </row>
    <row r="3" spans="1:3" x14ac:dyDescent="0.3">
      <c r="A3" t="s">
        <v>58</v>
      </c>
      <c r="B3" s="45">
        <v>181611.86</v>
      </c>
      <c r="C3" s="45">
        <v>180995.53</v>
      </c>
    </row>
    <row r="4" spans="1:3" x14ac:dyDescent="0.3">
      <c r="A4" t="s">
        <v>64</v>
      </c>
      <c r="B4" s="45">
        <v>21027.62</v>
      </c>
      <c r="C4" s="45">
        <v>108.01</v>
      </c>
    </row>
    <row r="5" spans="1:3" x14ac:dyDescent="0.3">
      <c r="A5" t="s">
        <v>66</v>
      </c>
      <c r="C5" s="45">
        <v>498.42</v>
      </c>
    </row>
    <row r="6" spans="1:3" x14ac:dyDescent="0.3">
      <c r="A6" t="s">
        <v>65</v>
      </c>
      <c r="C6" s="45">
        <v>1335.65</v>
      </c>
    </row>
    <row r="7" spans="1:3" s="43" customFormat="1" x14ac:dyDescent="0.3">
      <c r="A7" s="43" t="s">
        <v>32</v>
      </c>
      <c r="B7" s="44">
        <f>SUM(B2:B6)</f>
        <v>206177.08</v>
      </c>
      <c r="C7" s="44">
        <f>SUM(C2:C6)</f>
        <v>187157.58000000002</v>
      </c>
    </row>
    <row r="9" spans="1:3" x14ac:dyDescent="0.3">
      <c r="A9" s="43" t="s">
        <v>50</v>
      </c>
    </row>
    <row r="10" spans="1:3" x14ac:dyDescent="0.3">
      <c r="A10" t="s">
        <v>57</v>
      </c>
      <c r="C10" s="45">
        <v>5095.0600000000004</v>
      </c>
    </row>
    <row r="11" spans="1:3" x14ac:dyDescent="0.3">
      <c r="A11" t="s">
        <v>59</v>
      </c>
      <c r="B11" s="45">
        <v>1982.14</v>
      </c>
      <c r="C11" s="45">
        <v>1982.14</v>
      </c>
    </row>
    <row r="12" spans="1:3" x14ac:dyDescent="0.3">
      <c r="A12" t="s">
        <v>60</v>
      </c>
    </row>
    <row r="13" spans="1:3" x14ac:dyDescent="0.3">
      <c r="A13" t="s">
        <v>61</v>
      </c>
    </row>
    <row r="14" spans="1:3" x14ac:dyDescent="0.3">
      <c r="A14" t="s">
        <v>63</v>
      </c>
      <c r="C14" s="45">
        <v>3700</v>
      </c>
    </row>
    <row r="15" spans="1:3" s="43" customFormat="1" x14ac:dyDescent="0.3">
      <c r="A15" s="43" t="s">
        <v>32</v>
      </c>
      <c r="B15" s="44">
        <f>SUM(B10:B14)</f>
        <v>1982.14</v>
      </c>
      <c r="C15" s="44">
        <f>SUM(C10:C14)</f>
        <v>10777.2</v>
      </c>
    </row>
    <row r="17" spans="1:3" x14ac:dyDescent="0.3">
      <c r="A17" s="43" t="s">
        <v>12</v>
      </c>
    </row>
    <row r="18" spans="1:3" x14ac:dyDescent="0.3">
      <c r="A18" t="s">
        <v>62</v>
      </c>
      <c r="B18" s="44">
        <v>0</v>
      </c>
      <c r="C18" s="44">
        <v>500</v>
      </c>
    </row>
    <row r="20" spans="1:3" x14ac:dyDescent="0.3">
      <c r="A20" s="43" t="s">
        <v>53</v>
      </c>
      <c r="B20" s="44">
        <v>2247.9899999999998</v>
      </c>
      <c r="C20" s="44">
        <v>2247.9899999999998</v>
      </c>
    </row>
    <row r="22" spans="1:3" s="43" customFormat="1" x14ac:dyDescent="0.3">
      <c r="A22" s="43" t="s">
        <v>67</v>
      </c>
      <c r="B22" s="44">
        <f>SUM(B7+B15+B18+B20)</f>
        <v>210407.21</v>
      </c>
      <c r="C22" s="44">
        <f>SUM(C7+C15+C18+C20)</f>
        <v>200682.77000000002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Grant breakdown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2026-02-10T20:12:38Z</dcterms:modified>
</cp:coreProperties>
</file>